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R5tnpc-116\下水道HDD\2【第1ｶﾞｲﾄﾞ】下水道\【第2ｶﾞｲﾄﾞ】庶務\【第3ガイド】決算統計\決算統計（sasakiからコピー）\R5年度実施（令和4年度決算資料）\060117公営企業に係る経営比較分析表（令和４年度決算）の分析等について（依頼）\回答\"/>
    </mc:Choice>
  </mc:AlternateContent>
  <xr:revisionPtr revIDLastSave="0" documentId="13_ncr:1_{819628E9-31C3-4D51-9941-048E3F14E505}" xr6:coauthVersionLast="47" xr6:coauthVersionMax="47" xr10:uidLastSave="{00000000-0000-0000-0000-000000000000}"/>
  <workbookProtection workbookAlgorithmName="SHA-512" workbookHashValue="w7F1fXqyHp8Yg572Qh+iW2RYV1fK23FFeCtgHQQVzNrr9xm700nVSVivSYDBQHRtVsU6/4dkt9ot0/cGyaEROw==" workbookSaltValue="z8oFxNdYNfu0D+qtoC0aF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I10" i="4"/>
  <c r="B10"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<sst xmlns="http://schemas.openxmlformats.org/spreadsheetml/2006/main" count="236" uniqueCount="118">
  <si>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</si>
  <si>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</si>
  <si>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</si>
  <si>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</si>
  <si>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</si>
  <si>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</si>
  <si>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</si>
  <si>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</si>
  <si>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</si>
  <si>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</si>
  <si>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</si>
  <si>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</si>
  <si>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</si>
  <si>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</si>
  <si>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</si>
  <si>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</si>
  <si>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</si>
  <si>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</si>
  <si>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</si>
  <si>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</si>
  <si>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</si>
  <si>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</si>
  <si>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</si>
  <si>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</si>
  <si>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</si>
  <si>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</si>
  <si>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</si>
  <si>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</si>
  <si>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</si>
  <si>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</si>
  <si>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</si>
  <si>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</si>
  <si>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</si>
  <si>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</si>
  <si>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</si>
  <si>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</si>
  <si>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</si>
  <si>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</si>
  <si>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</si>
  <si>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</si>
  <si>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</si>
  <si>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</si>
  <si>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</si>
  <si>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</si>
  <si>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</si>
  <si>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</si>
  <si>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</si>
  <si>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</si>
  <si>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</si>
  <si>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</si>
  <si>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</si>
  <si>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</si>
  <si>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</si>
  <si>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</si>
  <si>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</si>
  <si>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</si>
  <si>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</si>
  <si>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</si>
  <si>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</si>
  <si>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</si>
  <si>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</si>
  <si>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</si>
  <si>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</si>
  <si>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</si>
  <si>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</si>
  <si>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</si>
  <si>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</si>
  <si>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</si>
  <si>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</si>
  <si>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</si>
  <si>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</si>
  <si>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</si>
  <si>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</si>
  <si>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</si>
  <si>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</si>
  <si>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</si>
  <si>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</si>
  <si>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</si>
  <si>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</si>
  <si>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</si>
  <si>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</si>
  <si>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</si>
  <si>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</si>
  <si>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</si>
  <si>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</si>
  <si>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</si>
  <si>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</si>
  <si>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</si>
  <si>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</si>
  <si>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</si>
  <si>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</si>
  <si>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</si>
  <si>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</si>
  <si>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</si>
  <si>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</si>
  <si>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</si>
  <si>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</si>
  <si>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</si>
  <si>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</si>
  <si>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</si>
  <si>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</si>
  <si>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</si>
  <si>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</si>
  <si>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</si>
  <si>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</si>
  <si>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</si>
  <si>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</si>
  <si>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</si>
  <si>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</si>
  <si>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</si>
  <si>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</si>
  <si>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</si>
  <si>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</si>
  <si>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</si>
  <si>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</si>
  <si>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本事業は、平成７年から供用開始し、28年が経過しております。平成21年、22年には、管渠等の補修工事を実施するなど老朽化が少しずつ進んでいる状況にあります。
　また、令和３年度に監視通報装置の更新工事を行い、施設の監視体制の強化を図りました。
　今後も計画的に管渠の巡視点検を実施し、住民サービスの低下を招かないよう適切な維持管理に努めていく必要があります。</t>
    <phoneticPr fontId="4"/>
  </si>
  <si>
    <t>　本町の農業集落排水事業は、旧大野村の明戸・向田の２地区で行われており、水洗化状況は令和４年度末現在で284戸・661人であります。
　経営の健全性・効率性については、経営状況からみても現状では大幅に改善する見込みはなく非常に厳しい状況であり、また、一般会計からの繰入金に大きく依存している現状でありますが、経営改善に向けて、水洗化の促進と維持管理経費の抑制に努めるとともに、使用料の見直しについて検討していく必要があります。</t>
    <rPh sb="93" eb="95">
      <t>ゲンジョウ</t>
    </rPh>
    <rPh sb="97" eb="99">
      <t>オオハバ</t>
    </rPh>
    <rPh sb="100" eb="102">
      <t>カイゼン</t>
    </rPh>
    <rPh sb="104" eb="106">
      <t>ミコ</t>
    </rPh>
    <rPh sb="110" eb="112">
      <t>ヒジョウ</t>
    </rPh>
    <rPh sb="113" eb="114">
      <t>キビ</t>
    </rPh>
    <rPh sb="133" eb="136">
      <t>スイセンカ</t>
    </rPh>
    <rPh sb="137" eb="139">
      <t>ソクシン</t>
    </rPh>
    <rPh sb="140" eb="142">
      <t>イジ</t>
    </rPh>
    <rPh sb="142" eb="144">
      <t>カンリ</t>
    </rPh>
    <rPh sb="144" eb="146">
      <t>ケイヒ</t>
    </rPh>
    <rPh sb="147" eb="149">
      <t>ヨクセイ</t>
    </rPh>
    <rPh sb="157" eb="160">
      <t>シヨウリョウ</t>
    </rPh>
    <rPh sb="161" eb="163">
      <t>ミナオ</t>
    </rPh>
    <rPh sb="168" eb="170">
      <t>ケントウ</t>
    </rPh>
    <rPh sb="174" eb="176">
      <t>ヒツヨウ</t>
    </rPh>
    <phoneticPr fontId="4"/>
  </si>
  <si>
    <t>(1)　収益的収支比率・経費回収率・汚水処理原価
　収益的収支比率、経費回収率及び汚水処理原価とも汚水処理に要する経費の増加により、昨年度と比較し若干悪化となりました。他会計への依存割合(総収入に占める他会計繰入金の割合)については、87.37％と依然として高い状況となっておりますので、引き続き水洗化の促進と維持管理経費の抑制に努め、使用料体系のあり方について検討する必要があります。
(2)　企業債残高対事業規模比率
　本指標は、令和３年度に続き０となりました。整備はすでに完了しており、新発の起債借入は予定していないことから、地方債残高は減少の一途で数値は同水準程度で推移していくものと予想されます。
(3)　施設利用率
　本指標は、処理人口減少に伴い、前年度と比べ7.62ポイントの低下となりました。人口密度の低い地域という厳しい条件下にありますが、引き続き水洗化の促進に努めるとともに、不明水対策も実施し適切な利用率を把握する必要があります。
(4)　水洗化率
　本指標は、前年度と比べ1.49ポイント高くほほ横ばいとなりました。類似団体の平均の約８割にとどまっており、人口減少が進行する中、水洗化率の大幅な増加を望めない厳しい状況にあります。</t>
    <rPh sb="60" eb="62">
      <t>ゾウカ</t>
    </rPh>
    <rPh sb="75" eb="77">
      <t>アッカ</t>
    </rPh>
    <rPh sb="317" eb="320">
      <t>ホンシヒョウ</t>
    </rPh>
    <rPh sb="332" eb="335">
      <t>ゼンネンド</t>
    </rPh>
    <rPh sb="336" eb="337">
      <t>クラ</t>
    </rPh>
    <rPh sb="507" eb="508">
      <t>リツ</t>
    </rPh>
    <rPh sb="509" eb="511">
      <t>オオハバ</t>
    </rPh>
    <rPh sb="519" eb="520">
      <t>キビ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</si>
</sst>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87-4C09-A192-4DE440EE0D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587-4C09-A192-4DE440EE0D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35.32</c:v>
                </c:pt>
                <c:pt idx="1">
                  <c:v>35.5</c:v>
                </c:pt>
                <c:pt idx="2">
                  <c:v>36.799999999999997</c:v>
                </c:pt>
                <c:pt idx="3">
                  <c:v>34.200000000000003</c:v>
                </c:pt>
                <c:pt idx="4">
                  <c:v>26.58</c:v>
                </c:pt>
              </c:numCache>
            </c:numRef>
          </c:val>
          <c:extLst>
            <c:ext xmlns:c16="http://schemas.microsoft.com/office/drawing/2014/chart" uri="{C3380CC4-5D6E-409C-BE32-E72D297353CC}">
              <c16:uniqueId val="{00000000-D764-4DFC-8943-88667FAB53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D764-4DFC-8943-88667FAB53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74.39</c:v>
                </c:pt>
                <c:pt idx="1">
                  <c:v>67.180000000000007</c:v>
                </c:pt>
                <c:pt idx="2">
                  <c:v>69.989999999999995</c:v>
                </c:pt>
                <c:pt idx="3">
                  <c:v>68.239999999999995</c:v>
                </c:pt>
                <c:pt idx="4">
                  <c:v>69.73</c:v>
                </c:pt>
              </c:numCache>
            </c:numRef>
          </c:val>
          <c:extLst>
            <c:ext xmlns:c16="http://schemas.microsoft.com/office/drawing/2014/chart" uri="{C3380CC4-5D6E-409C-BE32-E72D297353CC}">
              <c16:uniqueId val="{00000000-5AC2-4AD6-A967-B66D39C613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5AC2-4AD6-A967-B66D39C613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75.64</c:v>
                </c:pt>
                <c:pt idx="1">
                  <c:v>77.52</c:v>
                </c:pt>
                <c:pt idx="2">
                  <c:v>65.739999999999995</c:v>
                </c:pt>
                <c:pt idx="3">
                  <c:v>73.91</c:v>
                </c:pt>
                <c:pt idx="4">
                  <c:v>73.709999999999994</c:v>
                </c:pt>
              </c:numCache>
            </c:numRef>
          </c:val>
          <c:extLst>
            <c:ext xmlns:c16="http://schemas.microsoft.com/office/drawing/2014/chart" uri="{C3380CC4-5D6E-409C-BE32-E72D297353CC}">
              <c16:uniqueId val="{00000000-1B38-4B49-B828-4E27D90A89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38-4B49-B828-4E27D90A89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1F-442E-9C79-C071CD3D29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1F-442E-9C79-C071CD3D29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A8-4367-ABE3-092CF7C1A9D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A8-4367-ABE3-092CF7C1A9D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FE-4A7A-A230-33C781FFBD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FE-4A7A-A230-33C781FFBD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1C-4539-B6DD-F2DEBA8188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C-4539-B6DD-F2DEBA8188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C3-4AD7-B6E7-A46E023808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0C3-4AD7-B6E7-A46E023808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71.47</c:v>
                </c:pt>
                <c:pt idx="1">
                  <c:v>75.790000000000006</c:v>
                </c:pt>
                <c:pt idx="2">
                  <c:v>36.159999999999997</c:v>
                </c:pt>
                <c:pt idx="3">
                  <c:v>50.74</c:v>
                </c:pt>
                <c:pt idx="4">
                  <c:v>46.59</c:v>
                </c:pt>
              </c:numCache>
            </c:numRef>
          </c:val>
          <c:extLst>
            <c:ext xmlns:c16="http://schemas.microsoft.com/office/drawing/2014/chart" uri="{C3380CC4-5D6E-409C-BE32-E72D297353CC}">
              <c16:uniqueId val="{00000000-0A2F-4A11-8EF8-679A8F3773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A2F-4A11-8EF8-679A8F3773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167.02</c:v>
                </c:pt>
                <c:pt idx="1">
                  <c:v>164.38</c:v>
                </c:pt>
                <c:pt idx="2">
                  <c:v>302.07</c:v>
                </c:pt>
                <c:pt idx="3">
                  <c:v>250.17</c:v>
                </c:pt>
                <c:pt idx="4">
                  <c:v>338.74</c:v>
                </c:pt>
              </c:numCache>
            </c:numRef>
          </c:val>
          <c:extLst>
            <c:ext xmlns:c16="http://schemas.microsoft.com/office/drawing/2014/chart" uri="{C3380CC4-5D6E-409C-BE32-E72D297353CC}">
              <c16:uniqueId val="{00000000-0666-4498-9ABC-6829DD91AA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0666-4498-9ABC-6829DD91AA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Z43" zoomScale="85" zoomScaleNormal="85" workbookViewId="0">
      <selection activeCell="CD25" sqref="CD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洋野町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15421</v>
      </c>
      <c r="AM8" s="42"/>
      <c r="AN8" s="42"/>
      <c r="AO8" s="42"/>
      <c r="AP8" s="42"/>
      <c r="AQ8" s="42"/>
      <c r="AR8" s="42"/>
      <c r="AS8" s="42"/>
      <c r="AT8" s="35">
        <f>データ!T6</f>
        <v>302.92</v>
      </c>
      <c r="AU8" s="35"/>
      <c r="AV8" s="35"/>
      <c r="AW8" s="35"/>
      <c r="AX8" s="35"/>
      <c r="AY8" s="35"/>
      <c r="AZ8" s="35"/>
      <c r="BA8" s="35"/>
      <c r="BB8" s="35">
        <f>データ!U6</f>
        <v>50.91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6.21</v>
      </c>
      <c r="Q10" s="35"/>
      <c r="R10" s="35"/>
      <c r="S10" s="35"/>
      <c r="T10" s="35"/>
      <c r="U10" s="35"/>
      <c r="V10" s="35"/>
      <c r="W10" s="35">
        <f>データ!Q6</f>
        <v>100</v>
      </c>
      <c r="X10" s="35"/>
      <c r="Y10" s="35"/>
      <c r="Z10" s="35"/>
      <c r="AA10" s="35"/>
      <c r="AB10" s="35"/>
      <c r="AC10" s="35"/>
      <c r="AD10" s="42">
        <f>データ!R6</f>
        <v>2750</v>
      </c>
      <c r="AE10" s="42"/>
      <c r="AF10" s="42"/>
      <c r="AG10" s="42"/>
      <c r="AH10" s="42"/>
      <c r="AI10" s="42"/>
      <c r="AJ10" s="42"/>
      <c r="AK10" s="2"/>
      <c r="AL10" s="42">
        <f>データ!V6</f>
        <v>948</v>
      </c>
      <c r="AM10" s="42"/>
      <c r="AN10" s="42"/>
      <c r="AO10" s="42"/>
      <c r="AP10" s="42"/>
      <c r="AQ10" s="42"/>
      <c r="AR10" s="42"/>
      <c r="AS10" s="42"/>
      <c r="AT10" s="35">
        <f>データ!W6</f>
        <v>0.49</v>
      </c>
      <c r="AU10" s="35"/>
      <c r="AV10" s="35"/>
      <c r="AW10" s="35"/>
      <c r="AX10" s="35"/>
      <c r="AY10" s="35"/>
      <c r="AZ10" s="35"/>
      <c r="BA10" s="35"/>
      <c r="BB10" s="35">
        <f>データ!X6</f>
        <v>1934.69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NAMnqsEvsdmGM4uXJt93QqeUX7Wk9cU4e3SrMV2rybMkNNGWs9/aYdQRxniSsYvgWzHxkWiwDKROqBshlUzIGQ==" saltValue="TEnzvgEJM5p8bHitgLGd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35076</v>
      </c>
      <c r="D6" s="19">
        <f t="shared" si="3"/>
        <v>47</v>
      </c>
      <c r="E6" s="19">
        <f t="shared" si="3"/>
        <v>17</v>
      </c>
      <c r="F6" s="19">
        <f t="shared" si="3"/>
        <v>5</v>
      </c>
      <c r="G6" s="19">
        <f t="shared" si="3"/>
        <v>0</v>
      </c>
      <c r="H6" s="19" t="str">
        <f t="shared" si="3"/>
        <v>岩手県　洋野町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6.21</v>
      </c>
      <c r="Q6" s="20">
        <f t="shared" si="3"/>
        <v>100</v>
      </c>
      <c r="R6" s="20">
        <f t="shared" si="3"/>
        <v>2750</v>
      </c>
      <c r="S6" s="20">
        <f t="shared" si="3"/>
        <v>15421</v>
      </c>
      <c r="T6" s="20">
        <f t="shared" si="3"/>
        <v>302.92</v>
      </c>
      <c r="U6" s="20">
        <f t="shared" si="3"/>
        <v>50.91</v>
      </c>
      <c r="V6" s="20">
        <f t="shared" si="3"/>
        <v>948</v>
      </c>
      <c r="W6" s="20">
        <f t="shared" si="3"/>
        <v>0.49</v>
      </c>
      <c r="X6" s="20">
        <f t="shared" si="3"/>
        <v>1934.69</v>
      </c>
      <c r="Y6" s="21">
        <f>IF(Y7="",NA(),Y7)</f>
        <v>75.64</v>
      </c>
      <c r="Z6" s="21">
        <f t="shared" ref="Z6:AH6" si="4">IF(Z7="",NA(),Z7)</f>
        <v>77.52</v>
      </c>
      <c r="AA6" s="21">
        <f t="shared" si="4"/>
        <v>65.739999999999995</v>
      </c>
      <c r="AB6" s="21">
        <f t="shared" si="4"/>
        <v>73.91</v>
      </c>
      <c r="AC6" s="21">
        <f t="shared" si="4"/>
        <v>73.709999999999994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71.47</v>
      </c>
      <c r="BR6" s="21">
        <f t="shared" ref="BR6:BZ6" si="8">IF(BR7="",NA(),BR7)</f>
        <v>75.790000000000006</v>
      </c>
      <c r="BS6" s="21">
        <f t="shared" si="8"/>
        <v>36.159999999999997</v>
      </c>
      <c r="BT6" s="21">
        <f t="shared" si="8"/>
        <v>50.74</v>
      </c>
      <c r="BU6" s="21">
        <f t="shared" si="8"/>
        <v>46.59</v>
      </c>
      <c r="BV6" s="21">
        <f t="shared" si="8"/>
        <v>57.77</v>
      </c>
      <c r="BW6" s="21">
        <f t="shared" si="8"/>
        <v>57.31</v>
      </c>
      <c r="BX6" s="21">
        <f t="shared" si="8"/>
        <v>57.08</v>
      </c>
      <c r="BY6" s="21">
        <f t="shared" si="8"/>
        <v>56.26</v>
      </c>
      <c r="BZ6" s="21">
        <f t="shared" si="8"/>
        <v>52.94</v>
      </c>
      <c r="CA6" s="20" t="str">
        <f>IF(CA7="","",IF(CA7="-","【-】","【"&amp;SUBSTITUTE(TEXT(CA7,"#,##0.00"),"-","△")&amp;"】"))</f>
        <v>【57.02】</v>
      </c>
      <c r="CB6" s="21">
        <f>IF(CB7="",NA(),CB7)</f>
        <v>167.02</v>
      </c>
      <c r="CC6" s="21">
        <f t="shared" ref="CC6:CK6" si="9">IF(CC7="",NA(),CC7)</f>
        <v>164.38</v>
      </c>
      <c r="CD6" s="21">
        <f t="shared" si="9"/>
        <v>302.07</v>
      </c>
      <c r="CE6" s="21">
        <f t="shared" si="9"/>
        <v>250.17</v>
      </c>
      <c r="CF6" s="21">
        <f t="shared" si="9"/>
        <v>338.74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35.32</v>
      </c>
      <c r="CN6" s="21">
        <f t="shared" ref="CN6:CV6" si="10">IF(CN7="",NA(),CN7)</f>
        <v>35.5</v>
      </c>
      <c r="CO6" s="21">
        <f t="shared" si="10"/>
        <v>36.799999999999997</v>
      </c>
      <c r="CP6" s="21">
        <f t="shared" si="10"/>
        <v>34.200000000000003</v>
      </c>
      <c r="CQ6" s="21">
        <f t="shared" si="10"/>
        <v>26.58</v>
      </c>
      <c r="CR6" s="21">
        <f t="shared" si="10"/>
        <v>50.68</v>
      </c>
      <c r="CS6" s="21">
        <f t="shared" si="10"/>
        <v>50.14</v>
      </c>
      <c r="CT6" s="21">
        <f t="shared" si="10"/>
        <v>54.83</v>
      </c>
      <c r="CU6" s="21">
        <f t="shared" si="10"/>
        <v>66.53</v>
      </c>
      <c r="CV6" s="21">
        <f t="shared" si="10"/>
        <v>52.35</v>
      </c>
      <c r="CW6" s="20" t="str">
        <f>IF(CW7="","",IF(CW7="-","【-】","【"&amp;SUBSTITUTE(TEXT(CW7,"#,##0.00"),"-","△")&amp;"】"))</f>
        <v>【52.55】</v>
      </c>
      <c r="CX6" s="21">
        <f>IF(CX7="",NA(),CX7)</f>
        <v>74.39</v>
      </c>
      <c r="CY6" s="21">
        <f t="shared" ref="CY6:DG6" si="11">IF(CY7="",NA(),CY7)</f>
        <v>67.180000000000007</v>
      </c>
      <c r="CZ6" s="21">
        <f t="shared" si="11"/>
        <v>69.989999999999995</v>
      </c>
      <c r="DA6" s="21">
        <f t="shared" si="11"/>
        <v>68.239999999999995</v>
      </c>
      <c r="DB6" s="21">
        <f t="shared" si="11"/>
        <v>69.73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35076</v>
      </c>
      <c r="D7" s="23">
        <v>47</v>
      </c>
      <c r="E7" s="23">
        <v>17</v>
      </c>
      <c r="F7" s="23">
        <v>5</v>
      </c>
      <c r="G7" s="23">
        <v>0</v>
      </c>
      <c r="H7" s="23" t="s">
        <v>97</v>
      </c>
      <c r="I7" s="23" t="s">
        <v>98</v>
      </c>
      <c r="J7" s="23" t="s">
        <v>99</v>
      </c>
      <c r="K7" s="23" t="s">
        <v>100</v>
      </c>
      <c r="L7" s="23" t="s">
        <v>101</v>
      </c>
      <c r="M7" s="23" t="s">
        <v>102</v>
      </c>
      <c r="N7" s="24" t="s">
        <v>103</v>
      </c>
      <c r="O7" s="24" t="s">
        <v>104</v>
      </c>
      <c r="P7" s="24">
        <v>6.21</v>
      </c>
      <c r="Q7" s="24">
        <v>100</v>
      </c>
      <c r="R7" s="24">
        <v>2750</v>
      </c>
      <c r="S7" s="24">
        <v>15421</v>
      </c>
      <c r="T7" s="24">
        <v>302.92</v>
      </c>
      <c r="U7" s="24">
        <v>50.91</v>
      </c>
      <c r="V7" s="24">
        <v>948</v>
      </c>
      <c r="W7" s="24">
        <v>0.49</v>
      </c>
      <c r="X7" s="24">
        <v>1934.69</v>
      </c>
      <c r="Y7" s="24">
        <v>75.64</v>
      </c>
      <c r="Z7" s="24">
        <v>77.52</v>
      </c>
      <c r="AA7" s="24">
        <v>65.739999999999995</v>
      </c>
      <c r="AB7" s="24">
        <v>73.91</v>
      </c>
      <c r="AC7" s="24">
        <v>73.709999999999994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71.47</v>
      </c>
      <c r="BR7" s="24">
        <v>75.790000000000006</v>
      </c>
      <c r="BS7" s="24">
        <v>36.159999999999997</v>
      </c>
      <c r="BT7" s="24">
        <v>50.74</v>
      </c>
      <c r="BU7" s="24">
        <v>46.59</v>
      </c>
      <c r="BV7" s="24">
        <v>57.77</v>
      </c>
      <c r="BW7" s="24">
        <v>57.31</v>
      </c>
      <c r="BX7" s="24">
        <v>57.08</v>
      </c>
      <c r="BY7" s="24">
        <v>56.26</v>
      </c>
      <c r="BZ7" s="24">
        <v>52.94</v>
      </c>
      <c r="CA7" s="24">
        <v>57.02</v>
      </c>
      <c r="CB7" s="24">
        <v>167.02</v>
      </c>
      <c r="CC7" s="24">
        <v>164.38</v>
      </c>
      <c r="CD7" s="24">
        <v>302.07</v>
      </c>
      <c r="CE7" s="24">
        <v>250.17</v>
      </c>
      <c r="CF7" s="24">
        <v>338.74</v>
      </c>
      <c r="CG7" s="24">
        <v>274.35000000000002</v>
      </c>
      <c r="CH7" s="24">
        <v>273.52</v>
      </c>
      <c r="CI7" s="24">
        <v>274.99</v>
      </c>
      <c r="CJ7" s="24">
        <v>282.08999999999997</v>
      </c>
      <c r="CK7" s="24">
        <v>303.27999999999997</v>
      </c>
      <c r="CL7" s="24">
        <v>273.68</v>
      </c>
      <c r="CM7" s="24">
        <v>35.32</v>
      </c>
      <c r="CN7" s="24">
        <v>35.5</v>
      </c>
      <c r="CO7" s="24">
        <v>36.799999999999997</v>
      </c>
      <c r="CP7" s="24">
        <v>34.200000000000003</v>
      </c>
      <c r="CQ7" s="24">
        <v>26.58</v>
      </c>
      <c r="CR7" s="24">
        <v>50.68</v>
      </c>
      <c r="CS7" s="24">
        <v>50.14</v>
      </c>
      <c r="CT7" s="24">
        <v>54.83</v>
      </c>
      <c r="CU7" s="24">
        <v>66.53</v>
      </c>
      <c r="CV7" s="24">
        <v>52.35</v>
      </c>
      <c r="CW7" s="24">
        <v>52.55</v>
      </c>
      <c r="CX7" s="24">
        <v>74.39</v>
      </c>
      <c r="CY7" s="24">
        <v>67.180000000000007</v>
      </c>
      <c r="CZ7" s="24">
        <v>69.989999999999995</v>
      </c>
      <c r="DA7" s="24">
        <v>68.239999999999995</v>
      </c>
      <c r="DB7" s="24">
        <v>69.73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00282</cp:lastModifiedBy>
  <cp:lastPrinted>2024-02-06T01:26:07Z</cp:lastPrinted>
  <dcterms:created xsi:type="dcterms:W3CDTF">2023-12-12T02:52:10Z</dcterms:created>
  <dcterms:modified xsi:type="dcterms:W3CDTF">2024-02-06T01:26:54Z</dcterms:modified>
  <cp:category>
  </cp:category>
</cp:coreProperties>
</file>