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54fl01\共有\水道事業所\共通\経営比較分析表\R4(R3決算)\報告\"/>
    </mc:Choice>
  </mc:AlternateContent>
  <xr:revisionPtr revIDLastSave="0" documentId="13_ncr:1_{5D7A3569-95BA-4D7B-AE4F-C096DC5A8791}" xr6:coauthVersionLast="40" xr6:coauthVersionMax="40" xr10:uidLastSave="{00000000-0000-0000-0000-000000000000}"/>
  <workbookProtection workbookAlgorithmName="SHA-512" workbookHashValue="gciYPL+ANOUWP9K13uT8q29x5DlwtLxFEaCnKWZSdU00x5eTnAgqOGZgHlnmmVdBT1/kXuTUH5miPXFgpqyC8A==" workbookSaltValue="+8PgRBcvAOFz2cL0tI/Y4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L10" i="4"/>
  <c r="I10" i="4"/>
  <c r="AL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<sst xmlns="http://schemas.openxmlformats.org/spreadsheetml/2006/main" count="247" uniqueCount="121">
  <si>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</si>
  <si>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</si>
  <si>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</si>
  <si>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</si>
  <si>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</si>
  <si>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</si>
  <si>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</si>
  <si>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</si>
  <si>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</si>
  <si>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</si>
  <si>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</si>
  <si>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</si>
  <si>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</si>
  <si>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</si>
  <si>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</si>
  <si>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</si>
  <si>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</si>
  <si>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</si>
  <si>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</si>
  <si>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</si>
  <si>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</si>
  <si>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</si>
  <si>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</si>
  <si>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</si>
  <si>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</si>
  <si>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</si>
  <si>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</si>
  <si>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</si>
  <si>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</si>
  <si>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</si>
  <si>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</si>
  <si>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</si>
  <si>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</si>
  <si>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</si>
  <si>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</si>
  <si>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</si>
  <si>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</si>
  <si>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</si>
  <si>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</si>
  <si>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</si>
  <si>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</si>
  <si>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</si>
  <si>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</si>
  <si>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</si>
  <si>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</si>
  <si>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</si>
  <si>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</si>
  <si>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</si>
  <si>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</si>
  <si>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</si>
  <si>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</si>
  <si>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</si>
  <si>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</si>
  <si>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</si>
  <si>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</si>
  <si>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</si>
  <si>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</si>
  <si>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</si>
  <si>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</si>
  <si>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</si>
  <si>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</si>
  <si>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</si>
  <si>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</si>
  <si>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</si>
  <si>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</si>
  <si>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</si>
  <si>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</si>
  <si>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</si>
  <si>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</si>
  <si>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</si>
  <si>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</si>
  <si>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</si>
  <si>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</si>
  <si>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</si>
  <si>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</si>
  <si>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</si>
  <si>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</si>
  <si>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</si>
  <si>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</si>
  <si>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</si>
  <si>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</si>
  <si>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</si>
  <si>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</si>
  <si>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</si>
  <si>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</si>
  <si>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</si>
  <si>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</si>
  <si>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</si>
  <si>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</si>
  <si>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</si>
  <si>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</si>
  <si>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</si>
  <si>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</si>
  <si>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</si>
  <si>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</si>
  <si>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</si>
  <si>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</si>
  <si>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</si>
  <si>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</si>
  <si>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</si>
  <si>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</si>
  <si>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</si>
  <si>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</si>
  <si>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</si>
  <si>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</si>
  <si>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</si>
  <si>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</si>
  <si>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</si>
  <si>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</si>
  <si>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</si>
  <si>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</si>
  <si>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</si>
  <si>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</si>
  <si>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</si>
  <si>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</si>
  <si>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</si>
  <si>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</si>
  <si>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</si>
  <si>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浄化槽の躯体の耐用年数は、おおむね30年以上とされています（※最も設置年度が古い浄化槽は平成13年度に設置したもの）。これまで、本事業において設置した浄化槽の躯体更新実績はありません。
　また、浄化槽の内部設備については、浄化槽法に定められた保守点検・清掃・法定検査を適正に行い、機器の予防保全に努めていています。</t>
    <phoneticPr fontId="4"/>
  </si>
  <si>
    <t>　本町の特定地域生活排水処理事業は、平成13年度から旧大野村で事業を開始し平成25年度まで実施の後、令和元年度より再開したところであります。令和２年度末までで計283基の公共設置を行っています。
　なお、町では、令和２年度末をもって、市町村設置型浄化槽整備を中止したところであります。</t>
    <rPh sb="106" eb="108">
      <t>レイワ</t>
    </rPh>
    <rPh sb="109" eb="111">
      <t>ネンド</t>
    </rPh>
    <rPh sb="111" eb="112">
      <t>マツ</t>
    </rPh>
    <phoneticPr fontId="4"/>
  </si>
  <si>
    <t>(1)　収益的収支比率・経費回収率・汚水処理原価
　収益的収支比率、経費回収率及び汚水処理原価とも汚水処理に要する経費の減等により総じて改善する結果となりました。収益的収支比率、経費回収率及び汚水処理原価とも汚水処理に要する経費の減等により総じて改善する結果となりました。他会計への依存割合についても、48.07％と前年度に比べ3.00ポイント減少し、改善する結果となりました。
　事業中止により使用料収入の増が見込めないことから、各種数値は徐々に悪化していくものと予想されます。
(2)　企業債残高対事業規模比率
　使用料収入に対し当該特別会計で負担するべき企業債残高（借金）がどの程度あるのかを示す本指標は、平成30年度以降、０であり、今後も同水準で経過していくものと予想されます。</t>
    <rPh sb="176" eb="178">
      <t>カイゼン</t>
    </rPh>
    <rPh sb="180" eb="182">
      <t>ケッカ</t>
    </rPh>
    <rPh sb="307" eb="309">
      <t>ヘイセイ</t>
    </rPh>
    <rPh sb="313" eb="31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</si>
</sst>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D-4BE6-8B62-DABB6AF81BF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9D-4BE6-8B62-DABB6AF81BF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44.73</c:v>
                </c:pt>
                <c:pt idx="1">
                  <c:v>42.93</c:v>
                </c:pt>
                <c:pt idx="2">
                  <c:v>40.76</c:v>
                </c:pt>
                <c:pt idx="3">
                  <c:v>39.75</c:v>
                </c:pt>
                <c:pt idx="4">
                  <c:v>39.25</c:v>
                </c:pt>
              </c:numCache>
            </c:numRef>
          </c:val>
          <c:extLst>
            <c:ext xmlns:c16="http://schemas.microsoft.com/office/drawing/2014/chart" uri="{C3380CC4-5D6E-409C-BE32-E72D297353CC}">
              <c16:uniqueId val="{00000000-3264-4380-98D9-288E417D2D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3264-4380-98D9-288E417D2D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7B-4B22-9937-BCD263EEE0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E27B-4B22-9937-BCD263EEE0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99.43</c:v>
                </c:pt>
                <c:pt idx="1">
                  <c:v>89.28</c:v>
                </c:pt>
                <c:pt idx="2">
                  <c:v>114.92</c:v>
                </c:pt>
                <c:pt idx="3">
                  <c:v>92.89</c:v>
                </c:pt>
                <c:pt idx="4">
                  <c:v>102.09</c:v>
                </c:pt>
              </c:numCache>
            </c:numRef>
          </c:val>
          <c:extLst>
            <c:ext xmlns:c16="http://schemas.microsoft.com/office/drawing/2014/chart" uri="{C3380CC4-5D6E-409C-BE32-E72D297353CC}">
              <c16:uniqueId val="{00000000-F082-4E0F-8217-1877557637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2-4E0F-8217-1877557637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7F-414C-8CC1-6254B1D741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7F-414C-8CC1-6254B1D741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3-436D-8192-7BD8AC5154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3-436D-8192-7BD8AC5154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0B-473B-94C1-1191930A4F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0B-473B-94C1-1191930A4F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4-48E9-A28F-0BCB312897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4-48E9-A28F-0BCB312897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1382.8</c:v>
                </c:pt>
                <c:pt idx="1">
                  <c:v>0</c:v>
                </c:pt>
                <c:pt idx="2">
                  <c:v>0</c:v>
                </c:pt>
                <c:pt idx="3">
                  <c:v>0</c:v>
                </c:pt>
                <c:pt idx="4">
                  <c:v>0</c:v>
                </c:pt>
              </c:numCache>
            </c:numRef>
          </c:val>
          <c:extLst>
            <c:ext xmlns:c16="http://schemas.microsoft.com/office/drawing/2014/chart" uri="{C3380CC4-5D6E-409C-BE32-E72D297353CC}">
              <c16:uniqueId val="{00000000-6E05-49B4-93EC-16C7A543F4C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6E05-49B4-93EC-16C7A543F4C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89.95</c:v>
                </c:pt>
                <c:pt idx="1">
                  <c:v>80.63</c:v>
                </c:pt>
                <c:pt idx="2">
                  <c:v>94.6</c:v>
                </c:pt>
                <c:pt idx="3">
                  <c:v>84.83</c:v>
                </c:pt>
                <c:pt idx="4">
                  <c:v>95.55</c:v>
                </c:pt>
              </c:numCache>
            </c:numRef>
          </c:val>
          <c:extLst>
            <c:ext xmlns:c16="http://schemas.microsoft.com/office/drawing/2014/chart" uri="{C3380CC4-5D6E-409C-BE32-E72D297353CC}">
              <c16:uniqueId val="{00000000-AD6C-4367-964E-E11252AB9B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AD6C-4367-964E-E11252AB9B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153.43</c:v>
                </c:pt>
                <c:pt idx="1">
                  <c:v>170.99</c:v>
                </c:pt>
                <c:pt idx="2">
                  <c:v>150.68</c:v>
                </c:pt>
                <c:pt idx="3">
                  <c:v>172.08</c:v>
                </c:pt>
                <c:pt idx="4">
                  <c:v>156.72</c:v>
                </c:pt>
              </c:numCache>
            </c:numRef>
          </c:val>
          <c:extLst>
            <c:ext xmlns:c16="http://schemas.microsoft.com/office/drawing/2014/chart" uri="{C3380CC4-5D6E-409C-BE32-E72D297353CC}">
              <c16:uniqueId val="{00000000-DB7D-4FA8-81D1-BD17A22DF0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DB7D-4FA8-81D1-BD17A22DF0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P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洋野町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15717</v>
      </c>
      <c r="AM8" s="45"/>
      <c r="AN8" s="45"/>
      <c r="AO8" s="45"/>
      <c r="AP8" s="45"/>
      <c r="AQ8" s="45"/>
      <c r="AR8" s="45"/>
      <c r="AS8" s="45"/>
      <c r="AT8" s="46">
        <f>データ!T6</f>
        <v>302.92</v>
      </c>
      <c r="AU8" s="46"/>
      <c r="AV8" s="46"/>
      <c r="AW8" s="46"/>
      <c r="AX8" s="46"/>
      <c r="AY8" s="46"/>
      <c r="AZ8" s="46"/>
      <c r="BA8" s="46"/>
      <c r="BB8" s="46">
        <f>データ!U6</f>
        <v>51.88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4.8499999999999996</v>
      </c>
      <c r="Q10" s="46"/>
      <c r="R10" s="46"/>
      <c r="S10" s="46"/>
      <c r="T10" s="46"/>
      <c r="U10" s="46"/>
      <c r="V10" s="46"/>
      <c r="W10" s="46">
        <f>データ!Q6</f>
        <v>100</v>
      </c>
      <c r="X10" s="46"/>
      <c r="Y10" s="46"/>
      <c r="Z10" s="46"/>
      <c r="AA10" s="46"/>
      <c r="AB10" s="46"/>
      <c r="AC10" s="46"/>
      <c r="AD10" s="45">
        <f>データ!R6</f>
        <v>2592</v>
      </c>
      <c r="AE10" s="45"/>
      <c r="AF10" s="45"/>
      <c r="AG10" s="45"/>
      <c r="AH10" s="45"/>
      <c r="AI10" s="45"/>
      <c r="AJ10" s="45"/>
      <c r="AK10" s="2"/>
      <c r="AL10" s="45">
        <f>データ!V6</f>
        <v>756</v>
      </c>
      <c r="AM10" s="45"/>
      <c r="AN10" s="45"/>
      <c r="AO10" s="45"/>
      <c r="AP10" s="45"/>
      <c r="AQ10" s="45"/>
      <c r="AR10" s="45"/>
      <c r="AS10" s="45"/>
      <c r="AT10" s="46">
        <f>データ!W6</f>
        <v>32.549999999999997</v>
      </c>
      <c r="AU10" s="46"/>
      <c r="AV10" s="46"/>
      <c r="AW10" s="46"/>
      <c r="AX10" s="46"/>
      <c r="AY10" s="46"/>
      <c r="AZ10" s="46"/>
      <c r="BA10" s="46"/>
      <c r="BB10" s="46">
        <f>データ!X6</f>
        <v>23.23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45</v>
      </c>
      <c r="N86" s="12" t="s">
        <v>44</v>
      </c>
      <c r="O86" s="12" t="str">
        <f>データ!EO6</f>
        <v>【-】</v>
      </c>
    </row>
  </sheetData>
  <sheetProtection algorithmName="SHA-512" hashValue="OM4NTm3Z/RM0T6NUOxuzUOJWhcVJX6pMpAyaeg4J93s+F0wdY5nDABLapR+5pBbzjFbnd4QAahASsvesgO+tUw==" saltValue="b0XRuoucCtiIgSKh4WmT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35076</v>
      </c>
      <c r="D6" s="19">
        <f t="shared" si="3"/>
        <v>47</v>
      </c>
      <c r="E6" s="19">
        <f t="shared" si="3"/>
        <v>18</v>
      </c>
      <c r="F6" s="19">
        <f t="shared" si="3"/>
        <v>0</v>
      </c>
      <c r="G6" s="19">
        <f t="shared" si="3"/>
        <v>0</v>
      </c>
      <c r="H6" s="19" t="str">
        <f t="shared" si="3"/>
        <v>岩手県　洋野町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4.8499999999999996</v>
      </c>
      <c r="Q6" s="20">
        <f t="shared" si="3"/>
        <v>100</v>
      </c>
      <c r="R6" s="20">
        <f t="shared" si="3"/>
        <v>2592</v>
      </c>
      <c r="S6" s="20">
        <f t="shared" si="3"/>
        <v>15717</v>
      </c>
      <c r="T6" s="20">
        <f t="shared" si="3"/>
        <v>302.92</v>
      </c>
      <c r="U6" s="20">
        <f t="shared" si="3"/>
        <v>51.88</v>
      </c>
      <c r="V6" s="20">
        <f t="shared" si="3"/>
        <v>756</v>
      </c>
      <c r="W6" s="20">
        <f t="shared" si="3"/>
        <v>32.549999999999997</v>
      </c>
      <c r="X6" s="20">
        <f t="shared" si="3"/>
        <v>23.23</v>
      </c>
      <c r="Y6" s="21">
        <f>IF(Y7="",NA(),Y7)</f>
        <v>99.43</v>
      </c>
      <c r="Z6" s="21">
        <f t="shared" ref="Z6:AH6" si="4">IF(Z7="",NA(),Z7)</f>
        <v>89.28</v>
      </c>
      <c r="AA6" s="21">
        <f t="shared" si="4"/>
        <v>114.92</v>
      </c>
      <c r="AB6" s="21">
        <f t="shared" si="4"/>
        <v>92.89</v>
      </c>
      <c r="AC6" s="21">
        <f t="shared" si="4"/>
        <v>102.09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1382.8</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89.95</v>
      </c>
      <c r="BR6" s="21">
        <f t="shared" ref="BR6:BZ6" si="8">IF(BR7="",NA(),BR7)</f>
        <v>80.63</v>
      </c>
      <c r="BS6" s="21">
        <f t="shared" si="8"/>
        <v>94.6</v>
      </c>
      <c r="BT6" s="21">
        <f t="shared" si="8"/>
        <v>84.83</v>
      </c>
      <c r="BU6" s="21">
        <f t="shared" si="8"/>
        <v>95.55</v>
      </c>
      <c r="BV6" s="21">
        <f t="shared" si="8"/>
        <v>64.78</v>
      </c>
      <c r="BW6" s="21">
        <f t="shared" si="8"/>
        <v>63.06</v>
      </c>
      <c r="BX6" s="21">
        <f t="shared" si="8"/>
        <v>62.5</v>
      </c>
      <c r="BY6" s="21">
        <f t="shared" si="8"/>
        <v>60.59</v>
      </c>
      <c r="BZ6" s="21">
        <f t="shared" si="8"/>
        <v>60</v>
      </c>
      <c r="CA6" s="20" t="str">
        <f>IF(CA7="","",IF(CA7="-","【-】","【"&amp;SUBSTITUTE(TEXT(CA7,"#,##0.00"),"-","△")&amp;"】"))</f>
        <v>【57.71】</v>
      </c>
      <c r="CB6" s="21">
        <f>IF(CB7="",NA(),CB7)</f>
        <v>153.43</v>
      </c>
      <c r="CC6" s="21">
        <f t="shared" ref="CC6:CK6" si="9">IF(CC7="",NA(),CC7)</f>
        <v>170.99</v>
      </c>
      <c r="CD6" s="21">
        <f t="shared" si="9"/>
        <v>150.68</v>
      </c>
      <c r="CE6" s="21">
        <f t="shared" si="9"/>
        <v>172.08</v>
      </c>
      <c r="CF6" s="21">
        <f t="shared" si="9"/>
        <v>156.72</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44.73</v>
      </c>
      <c r="CN6" s="21">
        <f t="shared" ref="CN6:CV6" si="10">IF(CN7="",NA(),CN7)</f>
        <v>42.93</v>
      </c>
      <c r="CO6" s="21">
        <f t="shared" si="10"/>
        <v>40.76</v>
      </c>
      <c r="CP6" s="21">
        <f t="shared" si="10"/>
        <v>39.75</v>
      </c>
      <c r="CQ6" s="21">
        <f t="shared" si="10"/>
        <v>39.25</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35076</v>
      </c>
      <c r="D7" s="23">
        <v>47</v>
      </c>
      <c r="E7" s="23">
        <v>18</v>
      </c>
      <c r="F7" s="23">
        <v>0</v>
      </c>
      <c r="G7" s="23">
        <v>0</v>
      </c>
      <c r="H7" s="23" t="s">
        <v>99</v>
      </c>
      <c r="I7" s="23" t="s">
        <v>100</v>
      </c>
      <c r="J7" s="23" t="s">
        <v>101</v>
      </c>
      <c r="K7" s="23" t="s">
        <v>102</v>
      </c>
      <c r="L7" s="23" t="s">
        <v>103</v>
      </c>
      <c r="M7" s="23" t="s">
        <v>104</v>
      </c>
      <c r="N7" s="24" t="s">
        <v>105</v>
      </c>
      <c r="O7" s="24" t="s">
        <v>106</v>
      </c>
      <c r="P7" s="24">
        <v>4.8499999999999996</v>
      </c>
      <c r="Q7" s="24">
        <v>100</v>
      </c>
      <c r="R7" s="24">
        <v>2592</v>
      </c>
      <c r="S7" s="24">
        <v>15717</v>
      </c>
      <c r="T7" s="24">
        <v>302.92</v>
      </c>
      <c r="U7" s="24">
        <v>51.88</v>
      </c>
      <c r="V7" s="24">
        <v>756</v>
      </c>
      <c r="W7" s="24">
        <v>32.549999999999997</v>
      </c>
      <c r="X7" s="24">
        <v>23.23</v>
      </c>
      <c r="Y7" s="24">
        <v>99.43</v>
      </c>
      <c r="Z7" s="24">
        <v>89.28</v>
      </c>
      <c r="AA7" s="24">
        <v>114.92</v>
      </c>
      <c r="AB7" s="24">
        <v>92.89</v>
      </c>
      <c r="AC7" s="24">
        <v>102.09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1382.8</v>
      </c>
      <c r="BG7" s="24">
        <v>0</v>
      </c>
      <c r="BH7" s="24">
        <v>0</v>
      </c>
      <c r="BI7" s="24">
        <v>0</v>
      </c>
      <c r="BJ7" s="24">
        <v>0</v>
      </c>
      <c r="BK7" s="24">
        <v>244.85</v>
      </c>
      <c r="BL7" s="24">
        <v>296.89</v>
      </c>
      <c r="BM7" s="24">
        <v>270.57</v>
      </c>
      <c r="BN7" s="24">
        <v>294.27</v>
      </c>
      <c r="BO7" s="24">
        <v>294.08999999999997</v>
      </c>
      <c r="BP7" s="24">
        <v>310.14</v>
      </c>
      <c r="BQ7" s="24">
        <v>89.95</v>
      </c>
      <c r="BR7" s="24">
        <v>80.63</v>
      </c>
      <c r="BS7" s="24">
        <v>94.6</v>
      </c>
      <c r="BT7" s="24">
        <v>84.83</v>
      </c>
      <c r="BU7" s="24">
        <v>95.55</v>
      </c>
      <c r="BV7" s="24">
        <v>64.78</v>
      </c>
      <c r="BW7" s="24">
        <v>63.06</v>
      </c>
      <c r="BX7" s="24">
        <v>62.5</v>
      </c>
      <c r="BY7" s="24">
        <v>60.59</v>
      </c>
      <c r="BZ7" s="24">
        <v>60</v>
      </c>
      <c r="CA7" s="24">
        <v>57.71</v>
      </c>
      <c r="CB7" s="24">
        <v>153.43</v>
      </c>
      <c r="CC7" s="24">
        <v>170.99</v>
      </c>
      <c r="CD7" s="24">
        <v>150.68</v>
      </c>
      <c r="CE7" s="24">
        <v>172.08</v>
      </c>
      <c r="CF7" s="24">
        <v>156.72</v>
      </c>
      <c r="CG7" s="24">
        <v>250.21</v>
      </c>
      <c r="CH7" s="24">
        <v>264.77</v>
      </c>
      <c r="CI7" s="24">
        <v>269.33</v>
      </c>
      <c r="CJ7" s="24">
        <v>280.23</v>
      </c>
      <c r="CK7" s="24">
        <v>282.70999999999998</v>
      </c>
      <c r="CL7" s="24">
        <v>286.17</v>
      </c>
      <c r="CM7" s="24">
        <v>44.73</v>
      </c>
      <c r="CN7" s="24">
        <v>42.93</v>
      </c>
      <c r="CO7" s="24">
        <v>40.76</v>
      </c>
      <c r="CP7" s="24">
        <v>39.75</v>
      </c>
      <c r="CQ7" s="24">
        <v>39.25</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2023-01-24T00:52:39Z</cp:lastPrinted>
  <dcterms:created xsi:type="dcterms:W3CDTF">2022-12-01T02:06:00Z</dcterms:created>
  <dcterms:modified xsi:type="dcterms:W3CDTF">2023-01-24T07:40:34Z</dcterms:modified>
  <cp:category/>
</cp:coreProperties>
</file>