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08141a\社内文書\佐藤洋平\★洋野町\R2年度公会計財務書類データ\3-3_財務書類（連結会計）\"/>
    </mc:Choice>
  </mc:AlternateContent>
  <xr:revisionPtr revIDLastSave="0" documentId="13_ncr:1_{6C5A4E6A-332E-4E69-958C-25084A15A1A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1" i="7" l="1"/>
  <c r="V31" i="7"/>
  <c r="AD62" i="5"/>
  <c r="AD58" i="5" s="1"/>
  <c r="AD53" i="5"/>
  <c r="AD47" i="5"/>
  <c r="AD43" i="5"/>
  <c r="AD32" i="5"/>
  <c r="AE20" i="5"/>
  <c r="AD16" i="5"/>
  <c r="AE14" i="5"/>
  <c r="U29" i="7"/>
  <c r="U28" i="7"/>
  <c r="U19" i="7"/>
  <c r="U18" i="7"/>
  <c r="X17" i="7"/>
  <c r="X20" i="7" s="1"/>
  <c r="X31" i="7" s="1"/>
  <c r="X32" i="7" s="1"/>
  <c r="W17" i="7"/>
  <c r="W20" i="7" s="1"/>
  <c r="U20" i="7" s="1"/>
  <c r="U31" i="7" s="1"/>
  <c r="U32" i="7" s="1"/>
  <c r="U16" i="7"/>
  <c r="U15" i="7"/>
  <c r="R44" i="6"/>
  <c r="R39" i="6"/>
  <c r="R35" i="6"/>
  <c r="R30" i="6"/>
  <c r="R26" i="6"/>
  <c r="R21" i="6"/>
  <c r="R16" i="6"/>
  <c r="AE29" i="5" l="1"/>
  <c r="AD46" i="5"/>
  <c r="AD15" i="5"/>
  <c r="U17" i="7"/>
  <c r="R15" i="6"/>
  <c r="R14" i="6" s="1"/>
  <c r="R38" i="6" s="1"/>
  <c r="R47" i="6" s="1"/>
  <c r="AD14" i="5" l="1"/>
  <c r="AD69" i="5" l="1"/>
  <c r="AE68" i="5" s="1"/>
  <c r="AE31" i="5"/>
  <c r="AE32" i="5" l="1"/>
  <c r="AE69" i="5"/>
</calcChain>
</file>

<file path=xl/sharedStrings.xml><?xml version="1.0" encoding="utf-8"?>
<sst xmlns="http://schemas.openxmlformats.org/spreadsheetml/2006/main" count="392" uniqueCount="266">
  <si>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</si>
  <si>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</si>
  <si>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</si>
  <si>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</si>
  <si>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</si>
  <si>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</si>
  <si>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</si>
  <si>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</si>
  <si>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</si>
  <si>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</si>
  <si>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</si>
  <si>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</si>
  <si>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</si>
  <si>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</si>
  <si>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</si>
  <si>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</si>
  <si>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</si>
  <si>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</si>
  <si>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</si>
  <si>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</si>
  <si>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</si>
  <si>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</si>
  <si>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</si>
  <si>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</si>
  <si>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</si>
  <si>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</si>
  <si>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</si>
  <si>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</si>
  <si>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</si>
  <si>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</si>
  <si>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</si>
  <si>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</si>
  <si>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</si>
  <si>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</si>
  <si>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</si>
  <si>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</si>
  <si>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</si>
  <si>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</si>
  <si>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</si>
  <si>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</si>
  <si>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</si>
  <si>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</si>
  <si>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</si>
  <si>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</si>
  <si>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</si>
  <si>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</si>
  <si>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</si>
  <si>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</si>
  <si>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</si>
  <si>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</si>
  <si>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</si>
  <si>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</si>
  <si>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</si>
  <si>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</si>
  <si>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</si>
  <si>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</si>
  <si>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</si>
  <si>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</si>
  <si>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</si>
  <si>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</si>
  <si>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</si>
  <si>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</si>
  <si>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</si>
  <si>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</si>
  <si>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</si>
  <si>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</si>
  <si>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</si>
  <si>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</si>
  <si>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</si>
  <si>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</si>
  <si>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</si>
  <si>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</si>
  <si>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</si>
  <si>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</si>
  <si>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</si>
  <si>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</si>
  <si>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</si>
  <si>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</si>
  <si>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</si>
  <si>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</si>
  <si>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</si>
  <si>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</si>
  <si>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</si>
  <si>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</si>
  <si>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</si>
  <si>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</si>
  <si>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</si>
  <si>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</si>
  <si>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</si>
  <si>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</si>
  <si>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</si>
  <si>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</si>
  <si>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</si>
  <si>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</si>
  <si>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</si>
  <si>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</si>
  <si>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</si>
  <si>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</si>
  <si>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</si>
  <si>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</si>
  <si>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</si>
  <si>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</si>
  <si>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</si>
  <si>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</si>
  <si>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</si>
  <si>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</si>
  <si>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</si>
  <si>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</si>
  <si>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</si>
  <si>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</si>
  <si>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</si>
  <si>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</si>
  <si>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</si>
  <si>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</si>
  <si>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</si>
  <si>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</si>
  <si>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</si>
  <si>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</si>
  <si>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</si>
  <si>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</si>
  <si>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</si>
  <si>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</si>
  <si>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</si>
  <si>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</si>
  <si>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</si>
  <si>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</si>
  <si>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</si>
  <si>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</si>
  <si>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</si>
  <si>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</si>
  <si>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</si>
  <si>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</si>
  <si>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</si>
  <si>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</si>
  <si>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</si>
  <si>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</si>
  <si>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</si>
  <si>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</si>
  <si>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</si>
  <si>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</si>
  <si>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</si>
  <si>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</si>
  <si>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</si>
  <si>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</si>
  <si>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</si>
  <si>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</si>
  <si>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</si>
  <si>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</si>
  <si>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</si>
  <si>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</si>
  <si>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</si>
  <si>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</si>
  <si>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</si>
  <si>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</si>
  <si>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</si>
  <si>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</si>
  <si>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</si>
  <si>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</si>
  <si>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</si>
  <si>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</si>
  <si>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</si>
  <si>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</si>
  <si>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</si>
  <si>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</si>
  <si>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</si>
  <si>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</si>
  <si>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</si>
  <si>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</si>
  <si>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</si>
  <si>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</si>
  <si>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</si>
  <si>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</si>
  <si>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</si>
  <si>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</si>
  <si>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</si>
  <si>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</si>
  <si>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</si>
  <si>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</si>
  <si>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</si>
  <si>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</si>
  <si>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</si>
  <si>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</si>
  <si>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</si>
  <si>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</si>
  <si>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</si>
  <si>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</si>
  <si>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</si>
  <si>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</si>
  <si>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</si>
  <si>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</si>
  <si>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</si>
  <si>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</si>
  <si>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</si>
  <si>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</si>
  <si>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</si>
  <si>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</si>
  <si>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</si>
  <si>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</si>
  <si>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</si>
  <si>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</si>
  <si>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</si>
  <si>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</si>
  <si>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</si>
  <si>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</si>
  <si>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</si>
  <si>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</si>
  <si>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</si>
  <si>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</si>
  <si>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</si>
  <si>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</si>
  <si>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</si>
  <si>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</si>
  <si>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</si>
  <si>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</si>
  <si>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</si>
  <si>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</si>
  <si>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</si>
  <si>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</si>
  <si>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</si>
  <si>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</si>
  <si>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</si>
  <si>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</si>
  <si>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</si>
  <si>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</si>
  <si>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</si>
  <si>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</si>
  <si>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</si>
  <si>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</si>
  <si>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</si>
  <si>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</si>
  <si>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</si>
  <si>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</si>
  <si>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</si>
  <si>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</si>
  <si>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</si>
  <si>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</si>
  <si>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</si>
  <si>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</si>
  <si>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</si>
  <si>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</si>
  <si>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*出力条件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</si>
  <si>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</si>
  <si>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</si>
  <si>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</si>
  <si>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</si>
  <si>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</si>
  <si>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>（単位：千円）</t>
  </si>
  <si>
    <t>-</t>
    <phoneticPr fontId="2"/>
  </si>
  <si>
    <t>-</t>
    <phoneticPr fontId="2"/>
  </si>
  <si>
    <t>-</t>
    <phoneticPr fontId="2"/>
  </si>
  <si>
    <t>連結行政コスト計算書</t>
  </si>
  <si>
    <t>-</t>
    <phoneticPr fontId="11"/>
  </si>
  <si>
    <t>-</t>
    <phoneticPr fontId="11"/>
  </si>
  <si>
    <t>-</t>
    <phoneticPr fontId="11"/>
  </si>
  <si>
    <t>※</t>
  </si>
  <si>
    <t>連結純資産変動計算書</t>
  </si>
  <si>
    <t>連結貸借対照表</t>
  </si>
  <si>
    <t>-</t>
    <phoneticPr fontId="2"/>
  </si>
  <si>
    <t>地方債等</t>
    <phoneticPr fontId="2"/>
  </si>
  <si>
    <t>1年内償還予定地方債等</t>
    <phoneticPr fontId="2"/>
  </si>
  <si>
    <t>*会計年度 ： R2</t>
    <phoneticPr fontId="2"/>
  </si>
  <si>
    <t>（令和３年３月３１日現在）</t>
    <rPh sb="1" eb="3">
      <t>レイワ</t>
    </rPh>
    <phoneticPr fontId="2"/>
  </si>
  <si>
    <t>*会計年度 ： R2</t>
    <phoneticPr fontId="11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</si>
  <si>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</si>
  <si>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</si>
  <si>
    <t>※ 「固定資産等形成分」「余剰分（不足分）」の内訳については記載を省略しております（連結財務書類作成の手引き第36項参照）。</t>
    <rPh sb="3" eb="5">
      <t>コテイ</t>
    </rPh>
    <rPh sb="5" eb="7">
      <t>シサン</t>
    </rPh>
    <rPh sb="7" eb="8">
      <t>トウ</t>
    </rPh>
    <rPh sb="8" eb="10">
      <t>ケイセイ</t>
    </rPh>
    <rPh sb="10" eb="11">
      <t>ブン</t>
    </rPh>
    <rPh sb="13" eb="16">
      <t>ヨジョウブン</t>
    </rPh>
    <rPh sb="17" eb="20">
      <t>フソクブン</t>
    </rPh>
    <rPh sb="23" eb="25">
      <t>ウチワケ</t>
    </rPh>
    <rPh sb="30" eb="32">
      <t>キサイ</t>
    </rPh>
    <rPh sb="33" eb="35">
      <t>ショウリャク</t>
    </rPh>
    <rPh sb="42" eb="44">
      <t>レンケツ</t>
    </rPh>
    <rPh sb="44" eb="46">
      <t>ザイム</t>
    </rPh>
    <rPh sb="46" eb="48">
      <t>ショルイ</t>
    </rPh>
    <rPh sb="48" eb="50">
      <t>サクセイ</t>
    </rPh>
    <rPh sb="51" eb="53">
      <t>テビ</t>
    </rPh>
    <rPh sb="54" eb="55">
      <t>ダイ</t>
    </rPh>
    <rPh sb="57" eb="58">
      <t>コウ</t>
    </rPh>
    <rPh sb="58" eb="60">
      <t>サンショウ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</si>
</sst>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179" fontId="1" fillId="0" borderId="41" xfId="8" applyNumberFormat="1" applyBorder="1" applyAlignment="1">
      <alignment horizontal="center" vertical="center"/>
    </xf>
    <xf numFmtId="179" fontId="1" fillId="0" borderId="42" xfId="8" applyNumberFormat="1" applyBorder="1" applyAlignment="1">
      <alignment horizontal="center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79"/>
  <sheetViews>
    <sheetView showGridLines="0" tabSelected="1" view="pageBreakPreview" topLeftCell="C1" zoomScale="85" zoomScaleNormal="85" zoomScaleSheetLayoutView="85" workbookViewId="0">
      <selection activeCell="D11" sqref="D11"/>
    </sheetView>
  </sheetViews>
  <sheetFormatPr defaultColWidth="9" defaultRowHeight="13.2" x14ac:dyDescent="0.2"/>
  <cols>
    <col min="1" max="1" width="0" style="7" hidden="1" customWidth="1"/>
    <col min="2" max="2" width="9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40" x14ac:dyDescent="0.2">
      <c r="D1" s="9" t="s">
        <v>240</v>
      </c>
    </row>
    <row r="2" spans="1:40" x14ac:dyDescent="0.2">
      <c r="D2" s="9" t="s">
        <v>260</v>
      </c>
    </row>
    <row r="3" spans="1:40" x14ac:dyDescent="0.2">
      <c r="D3" s="9" t="s">
        <v>241</v>
      </c>
    </row>
    <row r="4" spans="1:40" x14ac:dyDescent="0.2">
      <c r="D4" s="9" t="s">
        <v>242</v>
      </c>
    </row>
    <row r="5" spans="1:40" x14ac:dyDescent="0.2">
      <c r="D5" s="9" t="s">
        <v>243</v>
      </c>
    </row>
    <row r="6" spans="1:40" x14ac:dyDescent="0.2">
      <c r="D6" s="9" t="s">
        <v>244</v>
      </c>
    </row>
    <row r="7" spans="1:40" x14ac:dyDescent="0.2">
      <c r="D7" s="9" t="s">
        <v>245</v>
      </c>
    </row>
    <row r="8" spans="1:40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0" ht="23.25" customHeight="1" x14ac:dyDescent="0.3">
      <c r="C9" s="8"/>
      <c r="D9" s="159" t="s">
        <v>256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</row>
    <row r="10" spans="1:40" ht="21" customHeight="1" x14ac:dyDescent="0.2">
      <c r="D10" s="160" t="s">
        <v>261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</row>
    <row r="11" spans="1:40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246</v>
      </c>
      <c r="AB11" s="13"/>
    </row>
    <row r="12" spans="1:40" s="16" customFormat="1" ht="14.25" customHeight="1" thickBot="1" x14ac:dyDescent="0.25">
      <c r="A12" s="15" t="s">
        <v>226</v>
      </c>
      <c r="B12" s="15" t="s">
        <v>227</v>
      </c>
      <c r="D12" s="161" t="s">
        <v>0</v>
      </c>
      <c r="E12" s="162"/>
      <c r="F12" s="162"/>
      <c r="G12" s="162"/>
      <c r="H12" s="162"/>
      <c r="I12" s="162"/>
      <c r="J12" s="162"/>
      <c r="K12" s="163"/>
      <c r="L12" s="163"/>
      <c r="M12" s="163"/>
      <c r="N12" s="163"/>
      <c r="O12" s="163"/>
      <c r="P12" s="164" t="s">
        <v>228</v>
      </c>
      <c r="Q12" s="165"/>
      <c r="R12" s="162" t="s">
        <v>0</v>
      </c>
      <c r="S12" s="162"/>
      <c r="T12" s="162"/>
      <c r="U12" s="162"/>
      <c r="V12" s="162"/>
      <c r="W12" s="162"/>
      <c r="X12" s="162"/>
      <c r="Y12" s="162"/>
      <c r="Z12" s="164" t="s">
        <v>228</v>
      </c>
      <c r="AA12" s="165"/>
    </row>
    <row r="13" spans="1:40" ht="14.7" customHeight="1" x14ac:dyDescent="0.2">
      <c r="D13" s="17" t="s">
        <v>229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230</v>
      </c>
      <c r="S13" s="19"/>
      <c r="T13" s="19"/>
      <c r="U13" s="19"/>
      <c r="V13" s="19"/>
      <c r="W13" s="19"/>
      <c r="X13" s="19"/>
      <c r="Y13" s="18"/>
      <c r="Z13" s="21"/>
      <c r="AA13" s="23"/>
      <c r="AM13" s="158"/>
      <c r="AN13" s="158"/>
    </row>
    <row r="14" spans="1:40" ht="14.7" customHeight="1" x14ac:dyDescent="0.2">
      <c r="A14" s="7" t="s">
        <v>3</v>
      </c>
      <c r="B14" s="7" t="s">
        <v>99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68668493</v>
      </c>
      <c r="Q14" s="26" t="s">
        <v>254</v>
      </c>
      <c r="R14" s="19"/>
      <c r="S14" s="19" t="s">
        <v>100</v>
      </c>
      <c r="T14" s="19"/>
      <c r="U14" s="19"/>
      <c r="V14" s="19"/>
      <c r="W14" s="19"/>
      <c r="X14" s="19"/>
      <c r="Y14" s="18"/>
      <c r="Z14" s="25">
        <v>24066752</v>
      </c>
      <c r="AA14" s="27"/>
      <c r="AD14" s="9">
        <f>IF(AND(AD15="-",AD43="-",AD46="-"),"-",SUM(AD15,AD43,AD46))</f>
        <v>68668493026</v>
      </c>
      <c r="AE14" s="9">
        <f>IF(COUNTIF(AE15:AE19,"-")=COUNTA(AE15:AE19),"-",SUM(AE15:AE19))</f>
        <v>24066751555</v>
      </c>
      <c r="AM14" s="158"/>
      <c r="AN14" s="158"/>
    </row>
    <row r="15" spans="1:40" ht="14.7" customHeight="1" x14ac:dyDescent="0.2">
      <c r="A15" s="7" t="s">
        <v>5</v>
      </c>
      <c r="B15" s="7" t="s">
        <v>101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61418859</v>
      </c>
      <c r="Q15" s="26" t="s">
        <v>254</v>
      </c>
      <c r="R15" s="19"/>
      <c r="S15" s="19"/>
      <c r="T15" s="19" t="s">
        <v>258</v>
      </c>
      <c r="U15" s="19"/>
      <c r="V15" s="19"/>
      <c r="W15" s="19"/>
      <c r="X15" s="19"/>
      <c r="Y15" s="18"/>
      <c r="Z15" s="25">
        <v>16738452</v>
      </c>
      <c r="AA15" s="27"/>
      <c r="AD15" s="9">
        <f>IF(AND(AD16="-",AD32="-",COUNTIF(AD41:AD42,"-")=COUNTA(AD41:AD42)),"-",SUM(AD16,AD32,AD41:AD42))</f>
        <v>61418859451</v>
      </c>
      <c r="AE15" s="9">
        <v>16738451619</v>
      </c>
      <c r="AM15" s="158"/>
      <c r="AN15" s="158"/>
    </row>
    <row r="16" spans="1:40" ht="14.7" customHeight="1" x14ac:dyDescent="0.2">
      <c r="A16" s="7" t="s">
        <v>7</v>
      </c>
      <c r="B16" s="7" t="s">
        <v>102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27026389</v>
      </c>
      <c r="Q16" s="26" t="s">
        <v>254</v>
      </c>
      <c r="R16" s="19"/>
      <c r="S16" s="19"/>
      <c r="T16" s="19" t="s">
        <v>103</v>
      </c>
      <c r="U16" s="19"/>
      <c r="V16" s="19"/>
      <c r="W16" s="19"/>
      <c r="X16" s="19"/>
      <c r="Y16" s="18"/>
      <c r="Z16" s="25" t="s">
        <v>248</v>
      </c>
      <c r="AA16" s="27"/>
      <c r="AD16" s="9">
        <f>IF(COUNTIF(AD17:AD31,"-")=COUNTA(AD17:AD31),"-",SUM(AD17:AD31))</f>
        <v>27026388839</v>
      </c>
      <c r="AE16" s="9" t="s">
        <v>11</v>
      </c>
      <c r="AM16" s="158"/>
      <c r="AN16" s="158"/>
    </row>
    <row r="17" spans="1:40" ht="14.7" customHeight="1" x14ac:dyDescent="0.2">
      <c r="A17" s="7" t="s">
        <v>9</v>
      </c>
      <c r="B17" s="7" t="s">
        <v>104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7061930</v>
      </c>
      <c r="Q17" s="26"/>
      <c r="R17" s="19"/>
      <c r="S17" s="19"/>
      <c r="T17" s="19" t="s">
        <v>105</v>
      </c>
      <c r="U17" s="19"/>
      <c r="V17" s="19"/>
      <c r="W17" s="19"/>
      <c r="X17" s="19"/>
      <c r="Y17" s="18"/>
      <c r="Z17" s="25">
        <v>2147770</v>
      </c>
      <c r="AA17" s="27"/>
      <c r="AD17" s="9">
        <v>7061930302</v>
      </c>
      <c r="AE17" s="9">
        <v>2147769588</v>
      </c>
      <c r="AM17" s="158"/>
      <c r="AN17" s="158"/>
    </row>
    <row r="18" spans="1:40" ht="14.7" customHeight="1" x14ac:dyDescent="0.2">
      <c r="A18" s="7" t="s">
        <v>12</v>
      </c>
      <c r="B18" s="7" t="s">
        <v>106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321760</v>
      </c>
      <c r="Q18" s="26"/>
      <c r="R18" s="19"/>
      <c r="S18" s="19"/>
      <c r="T18" s="19" t="s">
        <v>107</v>
      </c>
      <c r="U18" s="19"/>
      <c r="V18" s="19"/>
      <c r="W18" s="19"/>
      <c r="X18" s="19"/>
      <c r="Y18" s="18"/>
      <c r="Z18" s="25" t="s">
        <v>248</v>
      </c>
      <c r="AA18" s="27"/>
      <c r="AD18" s="9">
        <v>321759880</v>
      </c>
      <c r="AE18" s="9" t="s">
        <v>11</v>
      </c>
      <c r="AM18" s="158"/>
      <c r="AN18" s="158"/>
    </row>
    <row r="19" spans="1:40" ht="14.7" customHeight="1" x14ac:dyDescent="0.2">
      <c r="A19" s="7" t="s">
        <v>14</v>
      </c>
      <c r="B19" s="7" t="s">
        <v>108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49567728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5180530</v>
      </c>
      <c r="AA19" s="27"/>
      <c r="AD19" s="9">
        <v>49567727748</v>
      </c>
      <c r="AE19" s="9">
        <v>5180530348</v>
      </c>
      <c r="AM19" s="158"/>
      <c r="AN19" s="158"/>
    </row>
    <row r="20" spans="1:40" ht="14.7" customHeight="1" x14ac:dyDescent="0.2">
      <c r="A20" s="7" t="s">
        <v>16</v>
      </c>
      <c r="B20" s="7" t="s">
        <v>109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-31556011</v>
      </c>
      <c r="Q20" s="26"/>
      <c r="R20" s="19"/>
      <c r="S20" s="19" t="s">
        <v>110</v>
      </c>
      <c r="T20" s="19"/>
      <c r="U20" s="19"/>
      <c r="V20" s="19"/>
      <c r="W20" s="19"/>
      <c r="X20" s="19"/>
      <c r="Y20" s="18"/>
      <c r="Z20" s="25">
        <v>2537362</v>
      </c>
      <c r="AA20" s="27"/>
      <c r="AD20" s="9">
        <v>-31556010896</v>
      </c>
      <c r="AE20" s="9">
        <f>IF(COUNTIF(AE21:AE28,"-")=COUNTA(AE21:AE28),"-",SUM(AE21:AE28))</f>
        <v>2537361519</v>
      </c>
      <c r="AM20" s="158"/>
      <c r="AN20" s="158"/>
    </row>
    <row r="21" spans="1:40" ht="14.7" customHeight="1" x14ac:dyDescent="0.2">
      <c r="A21" s="7" t="s">
        <v>18</v>
      </c>
      <c r="B21" s="7" t="s">
        <v>111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3702941</v>
      </c>
      <c r="Q21" s="26"/>
      <c r="R21" s="19"/>
      <c r="S21" s="19"/>
      <c r="T21" s="19" t="s">
        <v>259</v>
      </c>
      <c r="U21" s="19"/>
      <c r="V21" s="19"/>
      <c r="W21" s="19"/>
      <c r="X21" s="19"/>
      <c r="Y21" s="18"/>
      <c r="Z21" s="25">
        <v>2074345</v>
      </c>
      <c r="AA21" s="27"/>
      <c r="AD21" s="9">
        <v>3702941074</v>
      </c>
      <c r="AE21" s="9">
        <v>2074344559</v>
      </c>
      <c r="AM21" s="158"/>
      <c r="AN21" s="158"/>
    </row>
    <row r="22" spans="1:40" ht="14.7" customHeight="1" x14ac:dyDescent="0.2">
      <c r="A22" s="7" t="s">
        <v>20</v>
      </c>
      <c r="B22" s="7" t="s">
        <v>112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-2783112</v>
      </c>
      <c r="Q22" s="26"/>
      <c r="R22" s="19"/>
      <c r="S22" s="19"/>
      <c r="T22" s="19" t="s">
        <v>113</v>
      </c>
      <c r="U22" s="19"/>
      <c r="V22" s="19"/>
      <c r="W22" s="19"/>
      <c r="X22" s="19"/>
      <c r="Y22" s="18"/>
      <c r="Z22" s="25">
        <v>131064</v>
      </c>
      <c r="AA22" s="27"/>
      <c r="AD22" s="9">
        <v>-2783111574</v>
      </c>
      <c r="AE22" s="9">
        <v>131063853</v>
      </c>
      <c r="AM22" s="158"/>
      <c r="AN22" s="158"/>
    </row>
    <row r="23" spans="1:40" ht="14.7" customHeight="1" x14ac:dyDescent="0.2">
      <c r="A23" s="7" t="s">
        <v>22</v>
      </c>
      <c r="B23" s="7" t="s">
        <v>114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4515</v>
      </c>
      <c r="Q23" s="26"/>
      <c r="R23" s="19"/>
      <c r="S23" s="19"/>
      <c r="T23" s="19" t="s">
        <v>115</v>
      </c>
      <c r="U23" s="19"/>
      <c r="V23" s="19"/>
      <c r="W23" s="19"/>
      <c r="X23" s="19"/>
      <c r="Y23" s="18"/>
      <c r="Z23" s="25">
        <v>10085</v>
      </c>
      <c r="AA23" s="27"/>
      <c r="AD23" s="9">
        <v>4515000</v>
      </c>
      <c r="AE23" s="9">
        <v>10085136</v>
      </c>
      <c r="AM23" s="158"/>
      <c r="AN23" s="158"/>
    </row>
    <row r="24" spans="1:40" ht="14.7" customHeight="1" x14ac:dyDescent="0.2">
      <c r="A24" s="7" t="s">
        <v>24</v>
      </c>
      <c r="B24" s="7" t="s">
        <v>116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-4515</v>
      </c>
      <c r="Q24" s="26"/>
      <c r="R24" s="18"/>
      <c r="S24" s="19"/>
      <c r="T24" s="19" t="s">
        <v>117</v>
      </c>
      <c r="U24" s="19"/>
      <c r="V24" s="19"/>
      <c r="W24" s="19"/>
      <c r="X24" s="19"/>
      <c r="Y24" s="18"/>
      <c r="Z24" s="25" t="s">
        <v>247</v>
      </c>
      <c r="AA24" s="27"/>
      <c r="AD24" s="9">
        <v>-4514998</v>
      </c>
      <c r="AE24" s="9" t="s">
        <v>11</v>
      </c>
      <c r="AM24" s="158"/>
      <c r="AN24" s="158"/>
    </row>
    <row r="25" spans="1:40" ht="14.7" customHeight="1" x14ac:dyDescent="0.2">
      <c r="A25" s="7" t="s">
        <v>26</v>
      </c>
      <c r="B25" s="7" t="s">
        <v>118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248</v>
      </c>
      <c r="Q25" s="26"/>
      <c r="R25" s="18"/>
      <c r="S25" s="19"/>
      <c r="T25" s="19" t="s">
        <v>119</v>
      </c>
      <c r="U25" s="19"/>
      <c r="V25" s="19"/>
      <c r="W25" s="19"/>
      <c r="X25" s="19"/>
      <c r="Y25" s="18"/>
      <c r="Z25" s="25" t="s">
        <v>247</v>
      </c>
      <c r="AA25" s="27"/>
      <c r="AD25" s="9" t="s">
        <v>11</v>
      </c>
      <c r="AE25" s="9" t="s">
        <v>11</v>
      </c>
      <c r="AM25" s="158"/>
      <c r="AN25" s="158"/>
    </row>
    <row r="26" spans="1:40" ht="14.7" customHeight="1" x14ac:dyDescent="0.2">
      <c r="A26" s="7" t="s">
        <v>28</v>
      </c>
      <c r="B26" s="7" t="s">
        <v>120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248</v>
      </c>
      <c r="Q26" s="26"/>
      <c r="R26" s="19"/>
      <c r="S26" s="19"/>
      <c r="T26" s="19" t="s">
        <v>121</v>
      </c>
      <c r="U26" s="19"/>
      <c r="V26" s="19"/>
      <c r="W26" s="19"/>
      <c r="X26" s="19"/>
      <c r="Y26" s="18"/>
      <c r="Z26" s="25">
        <v>193959</v>
      </c>
      <c r="AA26" s="27"/>
      <c r="AD26" s="9" t="s">
        <v>11</v>
      </c>
      <c r="AE26" s="9">
        <v>193958603</v>
      </c>
      <c r="AM26" s="158"/>
      <c r="AN26" s="158"/>
    </row>
    <row r="27" spans="1:40" ht="14.7" customHeight="1" x14ac:dyDescent="0.2">
      <c r="A27" s="7" t="s">
        <v>30</v>
      </c>
      <c r="B27" s="7" t="s">
        <v>122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248</v>
      </c>
      <c r="Q27" s="26"/>
      <c r="R27" s="19"/>
      <c r="S27" s="19"/>
      <c r="T27" s="19" t="s">
        <v>123</v>
      </c>
      <c r="U27" s="19"/>
      <c r="V27" s="19"/>
      <c r="W27" s="19"/>
      <c r="X27" s="19"/>
      <c r="Y27" s="18"/>
      <c r="Z27" s="25">
        <v>82510</v>
      </c>
      <c r="AA27" s="27"/>
      <c r="AD27" s="9" t="s">
        <v>11</v>
      </c>
      <c r="AE27" s="9">
        <v>82510299</v>
      </c>
      <c r="AM27" s="158"/>
      <c r="AN27" s="158"/>
    </row>
    <row r="28" spans="1:40" ht="14.7" customHeight="1" x14ac:dyDescent="0.2">
      <c r="A28" s="7" t="s">
        <v>32</v>
      </c>
      <c r="B28" s="7" t="s">
        <v>124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248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45399</v>
      </c>
      <c r="AA28" s="27"/>
      <c r="AD28" s="9" t="s">
        <v>11</v>
      </c>
      <c r="AE28" s="9">
        <v>45399069</v>
      </c>
      <c r="AM28" s="158"/>
      <c r="AN28" s="158"/>
    </row>
    <row r="29" spans="1:40" ht="14.7" customHeight="1" x14ac:dyDescent="0.2">
      <c r="A29" s="7" t="s">
        <v>34</v>
      </c>
      <c r="B29" s="7" t="s">
        <v>97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 t="s">
        <v>248</v>
      </c>
      <c r="Q29" s="26"/>
      <c r="R29" s="166" t="s">
        <v>98</v>
      </c>
      <c r="S29" s="167"/>
      <c r="T29" s="167"/>
      <c r="U29" s="167"/>
      <c r="V29" s="167"/>
      <c r="W29" s="167"/>
      <c r="X29" s="167"/>
      <c r="Y29" s="167"/>
      <c r="Z29" s="30">
        <v>26604113</v>
      </c>
      <c r="AA29" s="31" t="s">
        <v>254</v>
      </c>
      <c r="AD29" s="9" t="s">
        <v>11</v>
      </c>
      <c r="AE29" s="9">
        <f>IF(AND(AE14="-",AE20="-"),"-",SUM(AE14,AE20))</f>
        <v>26604113074</v>
      </c>
      <c r="AM29" s="158"/>
      <c r="AN29" s="158"/>
    </row>
    <row r="30" spans="1:40" ht="14.7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248</v>
      </c>
      <c r="Q30" s="26"/>
      <c r="R30" s="19" t="s">
        <v>231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  <c r="AM30" s="158"/>
      <c r="AN30" s="158"/>
    </row>
    <row r="31" spans="1:40" ht="14.7" customHeight="1" x14ac:dyDescent="0.2">
      <c r="A31" s="7" t="s">
        <v>38</v>
      </c>
      <c r="B31" s="7" t="s">
        <v>127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711152</v>
      </c>
      <c r="Q31" s="26"/>
      <c r="R31" s="19"/>
      <c r="S31" s="19" t="s">
        <v>128</v>
      </c>
      <c r="T31" s="19"/>
      <c r="U31" s="19"/>
      <c r="V31" s="19"/>
      <c r="W31" s="19"/>
      <c r="X31" s="19"/>
      <c r="Y31" s="18"/>
      <c r="Z31" s="25">
        <v>71014297</v>
      </c>
      <c r="AA31" s="27"/>
      <c r="AD31" s="9">
        <v>711152303</v>
      </c>
      <c r="AE31" s="9">
        <f>IF(AND(AD14="-",AD61="-",AD62="-"),"-",SUM(AD14,AD61,AD62))</f>
        <v>71014297026</v>
      </c>
      <c r="AM31" s="158"/>
      <c r="AN31" s="158"/>
    </row>
    <row r="32" spans="1:40" ht="14.7" customHeight="1" x14ac:dyDescent="0.2">
      <c r="A32" s="7" t="s">
        <v>40</v>
      </c>
      <c r="B32" s="7" t="s">
        <v>129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32997263</v>
      </c>
      <c r="Q32" s="26"/>
      <c r="R32" s="19"/>
      <c r="S32" s="18" t="s">
        <v>130</v>
      </c>
      <c r="T32" s="19"/>
      <c r="U32" s="19"/>
      <c r="V32" s="19"/>
      <c r="W32" s="19"/>
      <c r="X32" s="19"/>
      <c r="Y32" s="18"/>
      <c r="Z32" s="25">
        <v>-22738918</v>
      </c>
      <c r="AA32" s="27"/>
      <c r="AD32" s="9">
        <f>IF(COUNTIF(AD33:AD40,"-")=COUNTA(AD33:AD40),"-",SUM(AD33:AD40))</f>
        <v>32997262779</v>
      </c>
      <c r="AE32" s="9">
        <f>IF(AND(AE68="-",AE31="-",AE33="-"),"-",SUM(AE68)-SUM(AE31,AE33))</f>
        <v>-22738918048</v>
      </c>
      <c r="AM32" s="158"/>
      <c r="AN32" s="158"/>
    </row>
    <row r="33" spans="1:40" ht="14.7" customHeight="1" x14ac:dyDescent="0.2">
      <c r="A33" s="7" t="s">
        <v>42</v>
      </c>
      <c r="B33" s="7" t="s">
        <v>131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370461</v>
      </c>
      <c r="Q33" s="26"/>
      <c r="R33" s="19"/>
      <c r="S33" s="19" t="s">
        <v>132</v>
      </c>
      <c r="T33" s="19"/>
      <c r="U33" s="19"/>
      <c r="V33" s="19"/>
      <c r="W33" s="19"/>
      <c r="X33" s="19"/>
      <c r="Y33" s="18"/>
      <c r="Z33" s="25">
        <v>48950</v>
      </c>
      <c r="AA33" s="27"/>
      <c r="AD33" s="9">
        <v>370460702</v>
      </c>
      <c r="AE33" s="9">
        <v>48949844</v>
      </c>
      <c r="AM33" s="158"/>
      <c r="AN33" s="158"/>
    </row>
    <row r="34" spans="1:40" ht="14.7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2765876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2765876226</v>
      </c>
      <c r="AM34" s="158"/>
      <c r="AN34" s="158"/>
    </row>
    <row r="35" spans="1:40" ht="14.7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-1170293</v>
      </c>
      <c r="Q35" s="26"/>
      <c r="R35" s="168"/>
      <c r="S35" s="169"/>
      <c r="T35" s="169"/>
      <c r="U35" s="169"/>
      <c r="V35" s="169"/>
      <c r="W35" s="169"/>
      <c r="X35" s="169"/>
      <c r="Y35" s="169"/>
      <c r="Z35" s="25"/>
      <c r="AA35" s="27"/>
      <c r="AD35" s="9">
        <v>-1170292798</v>
      </c>
      <c r="AM35" s="158"/>
      <c r="AN35" s="158"/>
    </row>
    <row r="36" spans="1:40" ht="14.7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80741690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80741689577</v>
      </c>
      <c r="AM36" s="158"/>
      <c r="AN36" s="158"/>
    </row>
    <row r="37" spans="1:40" ht="14.7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-49823306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-49823306209</v>
      </c>
      <c r="AM37" s="158"/>
      <c r="AN37" s="158"/>
    </row>
    <row r="38" spans="1:40" ht="14.7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247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 t="s">
        <v>11</v>
      </c>
      <c r="AM38" s="158"/>
      <c r="AN38" s="158"/>
    </row>
    <row r="39" spans="1:40" ht="14.7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247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 t="s">
        <v>11</v>
      </c>
      <c r="AM39" s="158"/>
      <c r="AN39" s="158"/>
    </row>
    <row r="40" spans="1:40" ht="14.7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112835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112835281</v>
      </c>
      <c r="AM40" s="158"/>
      <c r="AN40" s="158"/>
    </row>
    <row r="41" spans="1:40" ht="14.7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5808330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5808330361</v>
      </c>
      <c r="AM41" s="158"/>
      <c r="AN41" s="158"/>
    </row>
    <row r="42" spans="1:40" ht="14.7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-4413123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-4413122528</v>
      </c>
      <c r="AM42" s="158"/>
      <c r="AN42" s="158"/>
    </row>
    <row r="43" spans="1:40" ht="14.7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1344656</v>
      </c>
      <c r="Q43" s="26" t="s">
        <v>254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1344656306</v>
      </c>
      <c r="AM43" s="158"/>
      <c r="AN43" s="158"/>
    </row>
    <row r="44" spans="1:40" ht="14.7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22784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22783751</v>
      </c>
      <c r="AM44" s="158"/>
      <c r="AN44" s="158"/>
    </row>
    <row r="45" spans="1:40" ht="14.7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1321873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1321872555</v>
      </c>
      <c r="AM45" s="158"/>
      <c r="AN45" s="158"/>
    </row>
    <row r="46" spans="1:40" ht="14.7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5904977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5904977269</v>
      </c>
      <c r="AM46" s="158"/>
      <c r="AN46" s="158"/>
    </row>
    <row r="47" spans="1:40" ht="14.7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171217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171216606</v>
      </c>
      <c r="AM47" s="158"/>
      <c r="AN47" s="158"/>
    </row>
    <row r="48" spans="1:40" ht="14.7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 t="s">
        <v>257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  <c r="AM48" s="158"/>
      <c r="AN48" s="158"/>
    </row>
    <row r="49" spans="1:40" ht="14.7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171217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171216606</v>
      </c>
      <c r="AM49" s="158"/>
      <c r="AN49" s="158"/>
    </row>
    <row r="50" spans="1:40" ht="14.7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 t="s">
        <v>249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  <c r="AM50" s="158"/>
      <c r="AN50" s="158"/>
    </row>
    <row r="51" spans="1:40" ht="14.7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161073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161073044</v>
      </c>
      <c r="AM51" s="158"/>
      <c r="AN51" s="158"/>
    </row>
    <row r="52" spans="1:40" ht="14.7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557398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557398200</v>
      </c>
      <c r="AM52" s="158"/>
      <c r="AN52" s="158"/>
    </row>
    <row r="53" spans="1:40" ht="14.7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5024300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5024300124</v>
      </c>
      <c r="AM53" s="158"/>
      <c r="AN53" s="158"/>
    </row>
    <row r="54" spans="1:40" ht="14.7" customHeight="1" x14ac:dyDescent="0.2">
      <c r="A54" s="7" t="s">
        <v>74</v>
      </c>
      <c r="D54" s="24"/>
      <c r="E54" s="19"/>
      <c r="F54" s="19"/>
      <c r="G54" s="19"/>
      <c r="H54" s="19" t="s">
        <v>75</v>
      </c>
      <c r="I54" s="19"/>
      <c r="J54" s="19"/>
      <c r="K54" s="18"/>
      <c r="L54" s="18"/>
      <c r="M54" s="18"/>
      <c r="N54" s="18"/>
      <c r="O54" s="18"/>
      <c r="P54" s="25">
        <v>538557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538557000</v>
      </c>
      <c r="AM54" s="158"/>
      <c r="AN54" s="158"/>
    </row>
    <row r="55" spans="1:40" ht="14.7" customHeight="1" x14ac:dyDescent="0.2">
      <c r="A55" s="7" t="s">
        <v>76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4485743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4485743124</v>
      </c>
      <c r="AM55" s="158"/>
      <c r="AN55" s="158"/>
    </row>
    <row r="56" spans="1:40" ht="14.7" customHeight="1" x14ac:dyDescent="0.2">
      <c r="A56" s="7" t="s">
        <v>77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16928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16928400</v>
      </c>
      <c r="AM56" s="158"/>
      <c r="AN56" s="158"/>
    </row>
    <row r="57" spans="1:40" ht="14.7" customHeight="1" x14ac:dyDescent="0.2">
      <c r="A57" s="7" t="s">
        <v>78</v>
      </c>
      <c r="D57" s="24"/>
      <c r="E57" s="18"/>
      <c r="F57" s="19"/>
      <c r="G57" s="19" t="s">
        <v>79</v>
      </c>
      <c r="H57" s="19"/>
      <c r="I57" s="19"/>
      <c r="J57" s="19"/>
      <c r="K57" s="18"/>
      <c r="L57" s="18"/>
      <c r="M57" s="18"/>
      <c r="N57" s="18"/>
      <c r="O57" s="18"/>
      <c r="P57" s="25">
        <v>-25939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-25939105</v>
      </c>
      <c r="AM57" s="158"/>
      <c r="AN57" s="158"/>
    </row>
    <row r="58" spans="1:40" ht="14.7" customHeight="1" x14ac:dyDescent="0.2">
      <c r="A58" s="7" t="s">
        <v>80</v>
      </c>
      <c r="D58" s="24"/>
      <c r="E58" s="18" t="s">
        <v>81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6259949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6259948870</v>
      </c>
      <c r="AM58" s="158"/>
      <c r="AN58" s="158"/>
    </row>
    <row r="59" spans="1:40" ht="14.7" customHeight="1" x14ac:dyDescent="0.2">
      <c r="A59" s="7" t="s">
        <v>82</v>
      </c>
      <c r="D59" s="24"/>
      <c r="E59" s="18"/>
      <c r="F59" s="19" t="s">
        <v>83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2246916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2246916369</v>
      </c>
      <c r="AM59" s="158"/>
      <c r="AN59" s="158"/>
    </row>
    <row r="60" spans="1:40" ht="14.7" customHeight="1" x14ac:dyDescent="0.2">
      <c r="A60" s="7" t="s">
        <v>84</v>
      </c>
      <c r="D60" s="24"/>
      <c r="E60" s="18"/>
      <c r="F60" s="19" t="s">
        <v>85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1618445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1618445373</v>
      </c>
      <c r="AM60" s="158"/>
      <c r="AN60" s="158"/>
    </row>
    <row r="61" spans="1:40" ht="14.7" customHeight="1" x14ac:dyDescent="0.2">
      <c r="A61" s="7">
        <v>1500000</v>
      </c>
      <c r="D61" s="24"/>
      <c r="E61" s="18"/>
      <c r="F61" s="19" t="s">
        <v>86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0</v>
      </c>
      <c r="AM61" s="158"/>
      <c r="AN61" s="158"/>
    </row>
    <row r="62" spans="1:40" ht="14.7" customHeight="1" x14ac:dyDescent="0.2">
      <c r="A62" s="7" t="s">
        <v>87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2345804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2345804000</v>
      </c>
      <c r="AM62" s="158"/>
      <c r="AN62" s="158"/>
    </row>
    <row r="63" spans="1:40" ht="14.7" customHeight="1" x14ac:dyDescent="0.2">
      <c r="A63" s="7" t="s">
        <v>88</v>
      </c>
      <c r="D63" s="24"/>
      <c r="E63" s="19"/>
      <c r="F63" s="19"/>
      <c r="G63" s="19" t="s">
        <v>89</v>
      </c>
      <c r="H63" s="19"/>
      <c r="I63" s="19"/>
      <c r="J63" s="19"/>
      <c r="K63" s="18"/>
      <c r="L63" s="18"/>
      <c r="M63" s="18"/>
      <c r="N63" s="18"/>
      <c r="O63" s="18"/>
      <c r="P63" s="25">
        <v>2286231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2286231000</v>
      </c>
      <c r="AM63" s="158"/>
      <c r="AN63" s="158"/>
    </row>
    <row r="64" spans="1:40" ht="14.7" customHeight="1" x14ac:dyDescent="0.2">
      <c r="A64" s="7" t="s">
        <v>90</v>
      </c>
      <c r="D64" s="24"/>
      <c r="E64" s="19"/>
      <c r="F64" s="19"/>
      <c r="G64" s="19" t="s">
        <v>75</v>
      </c>
      <c r="H64" s="19"/>
      <c r="I64" s="19"/>
      <c r="J64" s="19"/>
      <c r="K64" s="18"/>
      <c r="L64" s="18"/>
      <c r="M64" s="18"/>
      <c r="N64" s="18"/>
      <c r="O64" s="18"/>
      <c r="P64" s="25">
        <v>59573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59573000</v>
      </c>
      <c r="AM64" s="158"/>
      <c r="AN64" s="158"/>
    </row>
    <row r="65" spans="1:40" ht="14.7" customHeight="1" x14ac:dyDescent="0.2">
      <c r="A65" s="7" t="s">
        <v>91</v>
      </c>
      <c r="D65" s="24"/>
      <c r="E65" s="19"/>
      <c r="F65" s="19" t="s">
        <v>92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49836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49835525</v>
      </c>
      <c r="AM65" s="158"/>
      <c r="AN65" s="158"/>
    </row>
    <row r="66" spans="1:40" ht="14.7" customHeight="1" x14ac:dyDescent="0.2">
      <c r="A66" s="7" t="s">
        <v>93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10914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10913739</v>
      </c>
      <c r="AM66" s="158"/>
      <c r="AN66" s="158"/>
    </row>
    <row r="67" spans="1:40" ht="14.7" customHeight="1" x14ac:dyDescent="0.2">
      <c r="A67" s="7" t="s">
        <v>94</v>
      </c>
      <c r="D67" s="24"/>
      <c r="E67" s="19"/>
      <c r="F67" s="38" t="s">
        <v>79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-11966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-11966136</v>
      </c>
      <c r="AM67" s="158"/>
      <c r="AN67" s="158"/>
    </row>
    <row r="68" spans="1:40" ht="14.7" customHeight="1" thickBot="1" x14ac:dyDescent="0.25">
      <c r="A68" s="7">
        <v>1565000</v>
      </c>
      <c r="B68" s="7" t="s">
        <v>125</v>
      </c>
      <c r="D68" s="24"/>
      <c r="E68" s="19" t="s">
        <v>95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248</v>
      </c>
      <c r="Q68" s="26"/>
      <c r="R68" s="170" t="s">
        <v>126</v>
      </c>
      <c r="S68" s="171"/>
      <c r="T68" s="171"/>
      <c r="U68" s="171"/>
      <c r="V68" s="171"/>
      <c r="W68" s="171"/>
      <c r="X68" s="171"/>
      <c r="Y68" s="172"/>
      <c r="Z68" s="40">
        <v>48324329</v>
      </c>
      <c r="AA68" s="41"/>
      <c r="AD68" s="9" t="s">
        <v>11</v>
      </c>
      <c r="AE68" s="9">
        <f>IF(AND(AD69="-",AE29="-"),"-",SUM(AD69)-SUM(AE29))</f>
        <v>48324328822</v>
      </c>
      <c r="AM68" s="158"/>
      <c r="AN68" s="158"/>
    </row>
    <row r="69" spans="1:40" ht="14.7" customHeight="1" thickBot="1" x14ac:dyDescent="0.25">
      <c r="A69" s="7" t="s">
        <v>1</v>
      </c>
      <c r="B69" s="7" t="s">
        <v>96</v>
      </c>
      <c r="D69" s="173" t="s">
        <v>2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5"/>
      <c r="P69" s="42">
        <v>74928442</v>
      </c>
      <c r="Q69" s="43"/>
      <c r="R69" s="161" t="s">
        <v>232</v>
      </c>
      <c r="S69" s="162"/>
      <c r="T69" s="162"/>
      <c r="U69" s="162"/>
      <c r="V69" s="162"/>
      <c r="W69" s="162"/>
      <c r="X69" s="162"/>
      <c r="Y69" s="176"/>
      <c r="Z69" s="42">
        <v>74928442</v>
      </c>
      <c r="AA69" s="44"/>
      <c r="AD69" s="9">
        <f>IF(AND(AD14="-",AD58="-",AD68="-"),"-",SUM(AD14,AD58,AD68))</f>
        <v>74928441896</v>
      </c>
      <c r="AE69" s="9">
        <f>IF(AND(AE29="-",AE68="-"),"-",SUM(AE29,AE68))</f>
        <v>74928441896</v>
      </c>
      <c r="AM69" s="158"/>
      <c r="AN69" s="158"/>
    </row>
    <row r="70" spans="1:40" ht="14.7" customHeight="1" x14ac:dyDescent="0.2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M70" s="158"/>
      <c r="AN70" s="158"/>
    </row>
    <row r="71" spans="1:40" ht="14.7" customHeight="1" x14ac:dyDescent="0.2">
      <c r="D71" s="46"/>
      <c r="E71" s="47" t="s">
        <v>233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M71" s="158"/>
      <c r="AN71" s="158"/>
    </row>
    <row r="72" spans="1:40" ht="14.7" customHeight="1" x14ac:dyDescent="0.2">
      <c r="AM72" s="158"/>
      <c r="AN72" s="158"/>
    </row>
    <row r="73" spans="1:40" ht="14.7" customHeight="1" x14ac:dyDescent="0.2">
      <c r="AM73" s="158"/>
      <c r="AN73" s="158"/>
    </row>
    <row r="74" spans="1:40" ht="14.7" customHeight="1" x14ac:dyDescent="0.2">
      <c r="AM74" s="158"/>
      <c r="AN74" s="158"/>
    </row>
    <row r="75" spans="1:40" ht="14.7" customHeight="1" x14ac:dyDescent="0.2">
      <c r="AM75" s="158"/>
      <c r="AN75" s="158"/>
    </row>
    <row r="76" spans="1:40" ht="16.5" customHeight="1" x14ac:dyDescent="0.2">
      <c r="AM76" s="158"/>
      <c r="AN76" s="158"/>
    </row>
    <row r="77" spans="1:40" ht="14.7" customHeight="1" x14ac:dyDescent="0.2">
      <c r="AM77" s="158"/>
      <c r="AN77" s="158"/>
    </row>
    <row r="78" spans="1:40" ht="9.75" customHeight="1" x14ac:dyDescent="0.2"/>
    <row r="79" spans="1:40" ht="14.7" customHeight="1" x14ac:dyDescent="0.2"/>
  </sheetData>
  <mergeCells count="11">
    <mergeCell ref="R29:Y29"/>
    <mergeCell ref="R35:Y35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M49"/>
  <sheetViews>
    <sheetView view="pageBreakPreview" topLeftCell="B1" zoomScaleNormal="85" zoomScaleSheetLayoutView="100" workbookViewId="0">
      <selection activeCell="N48" sqref="N48"/>
    </sheetView>
  </sheetViews>
  <sheetFormatPr defaultColWidth="9" defaultRowHeight="13.2" x14ac:dyDescent="0.2"/>
  <cols>
    <col min="1" max="1" width="0" style="50" hidden="1" customWidth="1"/>
    <col min="2" max="2" width="0.6640625" style="6" customWidth="1"/>
    <col min="3" max="3" width="1.21875" style="80" customWidth="1"/>
    <col min="4" max="12" width="2.109375" style="80" customWidth="1"/>
    <col min="13" max="13" width="18.33203125" style="80" customWidth="1"/>
    <col min="14" max="14" width="21.6640625" style="80" bestFit="1" customWidth="1"/>
    <col min="15" max="15" width="2.44140625" style="80" customWidth="1"/>
    <col min="16" max="16" width="0.6640625" style="80" customWidth="1"/>
    <col min="17" max="17" width="9" style="6"/>
    <col min="18" max="18" width="0" style="6" hidden="1" customWidth="1"/>
    <col min="19" max="16384" width="9" style="6"/>
  </cols>
  <sheetData>
    <row r="1" spans="1:39" x14ac:dyDescent="0.2">
      <c r="C1" s="80" t="s">
        <v>240</v>
      </c>
    </row>
    <row r="2" spans="1:39" x14ac:dyDescent="0.2">
      <c r="C2" s="80" t="s">
        <v>262</v>
      </c>
    </row>
    <row r="3" spans="1:39" x14ac:dyDescent="0.2">
      <c r="C3" s="80" t="s">
        <v>241</v>
      </c>
    </row>
    <row r="4" spans="1:39" x14ac:dyDescent="0.2">
      <c r="C4" s="80" t="s">
        <v>242</v>
      </c>
    </row>
    <row r="5" spans="1:39" x14ac:dyDescent="0.2">
      <c r="C5" s="80" t="s">
        <v>243</v>
      </c>
    </row>
    <row r="6" spans="1:39" x14ac:dyDescent="0.2">
      <c r="C6" s="80" t="s">
        <v>244</v>
      </c>
    </row>
    <row r="7" spans="1:39" x14ac:dyDescent="0.2">
      <c r="C7" s="80" t="s">
        <v>245</v>
      </c>
    </row>
    <row r="8" spans="1:39" x14ac:dyDescent="0.2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9" ht="23.4" x14ac:dyDescent="0.2">
      <c r="C9" s="177" t="s">
        <v>250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51"/>
    </row>
    <row r="10" spans="1:39" ht="16.2" x14ac:dyDescent="0.2">
      <c r="C10" s="178" t="s">
        <v>263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51"/>
    </row>
    <row r="11" spans="1:39" ht="16.2" x14ac:dyDescent="0.2">
      <c r="C11" s="178" t="s">
        <v>264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51"/>
    </row>
    <row r="12" spans="1:39" ht="16.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246</v>
      </c>
      <c r="P12" s="51"/>
    </row>
    <row r="13" spans="1:39" ht="16.8" thickBot="1" x14ac:dyDescent="0.25">
      <c r="A13" s="50" t="s">
        <v>226</v>
      </c>
      <c r="C13" s="179" t="s">
        <v>0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1" t="s">
        <v>228</v>
      </c>
      <c r="O13" s="182"/>
      <c r="P13" s="51"/>
    </row>
    <row r="14" spans="1:39" x14ac:dyDescent="0.2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17526886</v>
      </c>
      <c r="O14" s="58" t="s">
        <v>254</v>
      </c>
      <c r="P14" s="59"/>
      <c r="R14" s="6">
        <f>IF(AND(R15="-",R30="-"),"-",SUM(R15,R30))</f>
        <v>17526885561</v>
      </c>
      <c r="AM14" s="156"/>
    </row>
    <row r="15" spans="1:39" x14ac:dyDescent="0.2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9720833</v>
      </c>
      <c r="O15" s="60" t="s">
        <v>254</v>
      </c>
      <c r="P15" s="59"/>
      <c r="R15" s="6">
        <f>IF(COUNTIF(R16:R29,"-")=COUNTA(R16:R29),"-",SUM(R16,R21,R26))</f>
        <v>9720832877</v>
      </c>
      <c r="AM15" s="156"/>
    </row>
    <row r="16" spans="1:39" x14ac:dyDescent="0.2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3232786</v>
      </c>
      <c r="O16" s="60" t="s">
        <v>254</v>
      </c>
      <c r="P16" s="59"/>
      <c r="R16" s="6">
        <f>IF(COUNTIF(R17:R20,"-")=COUNTA(R17:R20),"-",SUM(R17:R20))</f>
        <v>3232786016</v>
      </c>
      <c r="AM16" s="156"/>
    </row>
    <row r="17" spans="1:39" x14ac:dyDescent="0.2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2573920</v>
      </c>
      <c r="O17" s="60"/>
      <c r="P17" s="59"/>
      <c r="R17" s="6">
        <v>2573919586</v>
      </c>
      <c r="AM17" s="156"/>
    </row>
    <row r="18" spans="1:39" x14ac:dyDescent="0.2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193959</v>
      </c>
      <c r="O18" s="60"/>
      <c r="P18" s="59"/>
      <c r="R18" s="6">
        <v>193958603</v>
      </c>
      <c r="AM18" s="156"/>
    </row>
    <row r="19" spans="1:39" x14ac:dyDescent="0.2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251</v>
      </c>
      <c r="O19" s="60"/>
      <c r="P19" s="59"/>
      <c r="R19" s="6" t="s">
        <v>11</v>
      </c>
      <c r="AM19" s="156"/>
    </row>
    <row r="20" spans="1:39" x14ac:dyDescent="0.2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464908</v>
      </c>
      <c r="O20" s="60"/>
      <c r="P20" s="59"/>
      <c r="R20" s="6">
        <v>464907827</v>
      </c>
      <c r="AM20" s="156"/>
    </row>
    <row r="21" spans="1:39" x14ac:dyDescent="0.2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6213525</v>
      </c>
      <c r="O21" s="60"/>
      <c r="P21" s="59"/>
      <c r="R21" s="6">
        <f>IF(COUNTIF(R22:R25,"-")=COUNTA(R22:R25),"-",SUM(R22:R25))</f>
        <v>6213524703</v>
      </c>
      <c r="AM21" s="156"/>
    </row>
    <row r="22" spans="1:39" x14ac:dyDescent="0.2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2669060</v>
      </c>
      <c r="O22" s="60"/>
      <c r="P22" s="59"/>
      <c r="R22" s="6">
        <v>2669059825</v>
      </c>
      <c r="AM22" s="156"/>
    </row>
    <row r="23" spans="1:39" x14ac:dyDescent="0.2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182080</v>
      </c>
      <c r="O23" s="60"/>
      <c r="P23" s="59"/>
      <c r="R23" s="6">
        <v>182079823</v>
      </c>
      <c r="AM23" s="156"/>
    </row>
    <row r="24" spans="1:39" x14ac:dyDescent="0.2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3362385</v>
      </c>
      <c r="O24" s="60"/>
      <c r="P24" s="59"/>
      <c r="R24" s="6">
        <v>3362385055</v>
      </c>
      <c r="AM24" s="156"/>
    </row>
    <row r="25" spans="1:39" x14ac:dyDescent="0.2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252</v>
      </c>
      <c r="O25" s="60"/>
      <c r="P25" s="59"/>
      <c r="R25" s="6" t="s">
        <v>11</v>
      </c>
      <c r="AM25" s="156"/>
    </row>
    <row r="26" spans="1:39" x14ac:dyDescent="0.2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274522</v>
      </c>
      <c r="O26" s="60"/>
      <c r="P26" s="59"/>
      <c r="R26" s="6">
        <f>IF(COUNTIF(R27:R29,"-")=COUNTA(R27:R29),"-",SUM(R27:R29))</f>
        <v>274522158</v>
      </c>
      <c r="AM26" s="156"/>
    </row>
    <row r="27" spans="1:39" x14ac:dyDescent="0.2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172120</v>
      </c>
      <c r="O27" s="60"/>
      <c r="P27" s="59"/>
      <c r="R27" s="6">
        <v>172119597</v>
      </c>
      <c r="AM27" s="156"/>
    </row>
    <row r="28" spans="1:39" x14ac:dyDescent="0.2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11130</v>
      </c>
      <c r="O28" s="60"/>
      <c r="P28" s="59"/>
      <c r="R28" s="6">
        <v>11130121</v>
      </c>
      <c r="AM28" s="156"/>
    </row>
    <row r="29" spans="1:39" x14ac:dyDescent="0.2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91272</v>
      </c>
      <c r="O29" s="60"/>
      <c r="P29" s="59"/>
      <c r="R29" s="6">
        <v>91272440</v>
      </c>
      <c r="AM29" s="156"/>
    </row>
    <row r="30" spans="1:39" x14ac:dyDescent="0.2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7806053</v>
      </c>
      <c r="O30" s="60"/>
      <c r="P30" s="59"/>
      <c r="R30" s="6">
        <f>IF(COUNTIF(R31:R34,"-")=COUNTA(R31:R34),"-",SUM(R31:R34))</f>
        <v>7806052684</v>
      </c>
      <c r="AM30" s="156"/>
    </row>
    <row r="31" spans="1:39" x14ac:dyDescent="0.2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4865128</v>
      </c>
      <c r="O31" s="60"/>
      <c r="P31" s="59"/>
      <c r="R31" s="6">
        <v>4865127582</v>
      </c>
      <c r="AM31" s="156"/>
    </row>
    <row r="32" spans="1:39" x14ac:dyDescent="0.2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2899207</v>
      </c>
      <c r="O32" s="60"/>
      <c r="P32" s="59"/>
      <c r="R32" s="6">
        <v>2899206956</v>
      </c>
      <c r="AM32" s="156"/>
    </row>
    <row r="33" spans="1:39" x14ac:dyDescent="0.2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M33" s="156"/>
    </row>
    <row r="34" spans="1:39" x14ac:dyDescent="0.2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41718</v>
      </c>
      <c r="O34" s="60"/>
      <c r="P34" s="59"/>
      <c r="R34" s="6">
        <v>41718146</v>
      </c>
      <c r="AM34" s="156"/>
    </row>
    <row r="35" spans="1:39" x14ac:dyDescent="0.2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1930974</v>
      </c>
      <c r="O35" s="60"/>
      <c r="P35" s="59"/>
      <c r="R35" s="6">
        <f>IF(COUNTIF(R36:R37,"-")=COUNTA(R36:R37),"-",SUM(R36:R37))</f>
        <v>1930973653</v>
      </c>
      <c r="AM35" s="156"/>
    </row>
    <row r="36" spans="1:39" x14ac:dyDescent="0.2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463327</v>
      </c>
      <c r="O36" s="60"/>
      <c r="P36" s="59"/>
      <c r="R36" s="6">
        <v>463326627</v>
      </c>
      <c r="AM36" s="156"/>
    </row>
    <row r="37" spans="1:39" x14ac:dyDescent="0.2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1467647</v>
      </c>
      <c r="O37" s="60"/>
      <c r="P37" s="59"/>
      <c r="R37" s="6">
        <v>1467647026</v>
      </c>
      <c r="AM37" s="156"/>
    </row>
    <row r="38" spans="1:39" x14ac:dyDescent="0.2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15595912</v>
      </c>
      <c r="O38" s="66"/>
      <c r="P38" s="59"/>
      <c r="R38" s="6">
        <f>IF(COUNTIF(R14:R35,"-")=COUNTA(R14:R35),"-",SUM(R35)-SUM(R14))</f>
        <v>-15595911908</v>
      </c>
      <c r="AM38" s="156"/>
    </row>
    <row r="39" spans="1:39" x14ac:dyDescent="0.2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2134475</v>
      </c>
      <c r="O39" s="58"/>
      <c r="P39" s="59"/>
      <c r="R39" s="6">
        <f>IF(COUNTIF(R40:R43,"-")=COUNTA(R40:R43),"-",SUM(R40:R43))</f>
        <v>2134474830</v>
      </c>
      <c r="AM39" s="156"/>
    </row>
    <row r="40" spans="1:39" x14ac:dyDescent="0.2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470743</v>
      </c>
      <c r="O40" s="60"/>
      <c r="P40" s="59"/>
      <c r="R40" s="6">
        <v>470743082</v>
      </c>
      <c r="AM40" s="156"/>
    </row>
    <row r="41" spans="1:39" x14ac:dyDescent="0.2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25963</v>
      </c>
      <c r="O41" s="60"/>
      <c r="P41" s="59"/>
      <c r="R41" s="6">
        <v>25962803</v>
      </c>
      <c r="AM41" s="156"/>
    </row>
    <row r="42" spans="1:39" x14ac:dyDescent="0.2">
      <c r="A42" s="50" t="s">
        <v>186</v>
      </c>
      <c r="C42" s="54"/>
      <c r="D42" s="55"/>
      <c r="E42" s="55" t="s">
        <v>187</v>
      </c>
      <c r="F42" s="55"/>
      <c r="G42" s="55"/>
      <c r="H42" s="55"/>
      <c r="I42" s="55"/>
      <c r="J42" s="55"/>
      <c r="K42" s="56"/>
      <c r="L42" s="56"/>
      <c r="M42" s="56"/>
      <c r="N42" s="57" t="s">
        <v>253</v>
      </c>
      <c r="O42" s="60"/>
      <c r="P42" s="59"/>
      <c r="R42" s="6" t="s">
        <v>11</v>
      </c>
      <c r="AM42" s="156"/>
    </row>
    <row r="43" spans="1:39" x14ac:dyDescent="0.2">
      <c r="A43" s="50" t="s">
        <v>188</v>
      </c>
      <c r="C43" s="54"/>
      <c r="D43" s="55"/>
      <c r="E43" s="55" t="s">
        <v>35</v>
      </c>
      <c r="F43" s="55"/>
      <c r="G43" s="55"/>
      <c r="H43" s="55"/>
      <c r="I43" s="55"/>
      <c r="J43" s="55"/>
      <c r="K43" s="56"/>
      <c r="L43" s="56"/>
      <c r="M43" s="56"/>
      <c r="N43" s="57">
        <v>1637769</v>
      </c>
      <c r="O43" s="60"/>
      <c r="P43" s="59"/>
      <c r="R43" s="6">
        <v>1637768945</v>
      </c>
      <c r="AM43" s="156"/>
    </row>
    <row r="44" spans="1:39" x14ac:dyDescent="0.2">
      <c r="A44" s="50" t="s">
        <v>189</v>
      </c>
      <c r="C44" s="54"/>
      <c r="D44" s="55" t="s">
        <v>190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12324</v>
      </c>
      <c r="O44" s="58"/>
      <c r="P44" s="59"/>
      <c r="R44" s="6">
        <f>IF(COUNTIF(R45:R46,"-")=COUNTA(R45:R46),"-",SUM(R45:R46))</f>
        <v>12324343</v>
      </c>
      <c r="AM44" s="156"/>
    </row>
    <row r="45" spans="1:39" x14ac:dyDescent="0.2">
      <c r="A45" s="50" t="s">
        <v>191</v>
      </c>
      <c r="C45" s="54"/>
      <c r="D45" s="55"/>
      <c r="E45" s="55" t="s">
        <v>192</v>
      </c>
      <c r="F45" s="55"/>
      <c r="G45" s="55"/>
      <c r="H45" s="55"/>
      <c r="I45" s="55"/>
      <c r="J45" s="55"/>
      <c r="K45" s="61"/>
      <c r="L45" s="61"/>
      <c r="M45" s="61"/>
      <c r="N45" s="57">
        <v>12004</v>
      </c>
      <c r="O45" s="60"/>
      <c r="P45" s="59"/>
      <c r="R45" s="6">
        <v>12004457</v>
      </c>
      <c r="AM45" s="156"/>
    </row>
    <row r="46" spans="1:39" ht="13.8" thickBot="1" x14ac:dyDescent="0.25">
      <c r="A46" s="50" t="s">
        <v>193</v>
      </c>
      <c r="C46" s="54"/>
      <c r="D46" s="55"/>
      <c r="E46" s="55" t="s">
        <v>35</v>
      </c>
      <c r="F46" s="55"/>
      <c r="G46" s="55"/>
      <c r="H46" s="55"/>
      <c r="I46" s="55"/>
      <c r="J46" s="55"/>
      <c r="K46" s="61"/>
      <c r="L46" s="61"/>
      <c r="M46" s="61"/>
      <c r="N46" s="57">
        <v>320</v>
      </c>
      <c r="O46" s="60"/>
      <c r="P46" s="59"/>
      <c r="R46" s="6">
        <v>319886</v>
      </c>
      <c r="AM46" s="156"/>
    </row>
    <row r="47" spans="1:39" ht="13.8" thickBot="1" x14ac:dyDescent="0.25">
      <c r="A47" s="50" t="s">
        <v>178</v>
      </c>
      <c r="C47" s="67" t="s">
        <v>179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17718062</v>
      </c>
      <c r="O47" s="71" t="s">
        <v>254</v>
      </c>
      <c r="P47" s="59"/>
      <c r="R47" s="6">
        <f>IF(COUNTIF(R38:R46,"-")=COUNTA(R38:R46),"-",SUM(R38,R44)-SUM(R39))</f>
        <v>-17718062395</v>
      </c>
      <c r="AM47" s="156"/>
    </row>
    <row r="48" spans="1:39" s="73" customFormat="1" ht="3.75" customHeight="1" x14ac:dyDescent="0.2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2">
      <c r="A49" s="72"/>
      <c r="C49" s="77"/>
      <c r="D49" s="77" t="s">
        <v>233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5"/>
  <sheetViews>
    <sheetView showGridLines="0" view="pageBreakPreview" topLeftCell="B1" zoomScale="85" zoomScaleNormal="85" zoomScaleSheetLayoutView="85" workbookViewId="0">
      <selection activeCell="AB25" sqref="AB25"/>
    </sheetView>
  </sheetViews>
  <sheetFormatPr defaultColWidth="9" defaultRowHeight="13.2" x14ac:dyDescent="0.2"/>
  <cols>
    <col min="1" max="1" width="9" style="81" hidden="1" customWidth="1"/>
    <col min="2" max="2" width="1.109375" style="83" customWidth="1"/>
    <col min="3" max="3" width="1.6640625" style="83" customWidth="1"/>
    <col min="4" max="9" width="2" style="83" customWidth="1"/>
    <col min="10" max="10" width="15.33203125" style="83" customWidth="1"/>
    <col min="11" max="11" width="21.6640625" style="83" bestFit="1" customWidth="1"/>
    <col min="12" max="12" width="3" style="83" bestFit="1" customWidth="1"/>
    <col min="13" max="13" width="21.6640625" style="83" bestFit="1" customWidth="1"/>
    <col min="14" max="14" width="3" style="83" bestFit="1" customWidth="1"/>
    <col min="15" max="15" width="21.6640625" style="83" bestFit="1" customWidth="1"/>
    <col min="16" max="16" width="3" style="83" bestFit="1" customWidth="1"/>
    <col min="17" max="17" width="21.6640625" style="83" customWidth="1"/>
    <col min="18" max="18" width="3" style="83" customWidth="1"/>
    <col min="19" max="19" width="1" style="83" customWidth="1"/>
    <col min="20" max="20" width="0" style="83" hidden="1" customWidth="1"/>
    <col min="21" max="24" width="9" style="83" hidden="1" customWidth="1"/>
    <col min="25" max="25" width="0" style="83" hidden="1" customWidth="1"/>
    <col min="26" max="16384" width="9" style="83"/>
  </cols>
  <sheetData>
    <row r="1" spans="1:24" x14ac:dyDescent="0.2">
      <c r="C1" s="83" t="s">
        <v>240</v>
      </c>
    </row>
    <row r="2" spans="1:24" x14ac:dyDescent="0.2">
      <c r="C2" s="83" t="s">
        <v>262</v>
      </c>
    </row>
    <row r="3" spans="1:24" x14ac:dyDescent="0.2">
      <c r="C3" s="83" t="s">
        <v>241</v>
      </c>
    </row>
    <row r="4" spans="1:24" x14ac:dyDescent="0.2">
      <c r="C4" s="83" t="s">
        <v>242</v>
      </c>
    </row>
    <row r="5" spans="1:24" x14ac:dyDescent="0.2">
      <c r="C5" s="83" t="s">
        <v>243</v>
      </c>
    </row>
    <row r="6" spans="1:24" x14ac:dyDescent="0.2">
      <c r="C6" s="83" t="s">
        <v>244</v>
      </c>
    </row>
    <row r="7" spans="1:24" x14ac:dyDescent="0.2">
      <c r="C7" s="83" t="s">
        <v>245</v>
      </c>
    </row>
    <row r="9" spans="1:24" ht="23.4" x14ac:dyDescent="0.3">
      <c r="B9" s="82"/>
      <c r="C9" s="183" t="s">
        <v>255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spans="1:24" ht="16.2" x14ac:dyDescent="0.2">
      <c r="B10" s="84"/>
      <c r="C10" s="184" t="s">
        <v>263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24" ht="16.2" x14ac:dyDescent="0.2">
      <c r="B11" s="84"/>
      <c r="C11" s="184" t="s">
        <v>264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</row>
    <row r="12" spans="1:24" ht="15.75" customHeight="1" thickBot="1" x14ac:dyDescent="0.25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246</v>
      </c>
    </row>
    <row r="13" spans="1:24" ht="12.75" customHeight="1" x14ac:dyDescent="0.2">
      <c r="B13" s="88"/>
      <c r="C13" s="185" t="s">
        <v>0</v>
      </c>
      <c r="D13" s="186"/>
      <c r="E13" s="186"/>
      <c r="F13" s="186"/>
      <c r="G13" s="186"/>
      <c r="H13" s="186"/>
      <c r="I13" s="186"/>
      <c r="J13" s="187"/>
      <c r="K13" s="191" t="s">
        <v>234</v>
      </c>
      <c r="L13" s="186"/>
      <c r="M13" s="89"/>
      <c r="N13" s="89"/>
      <c r="O13" s="89"/>
      <c r="P13" s="89"/>
      <c r="Q13" s="89"/>
      <c r="R13" s="90"/>
    </row>
    <row r="14" spans="1:24" ht="29.25" customHeight="1" thickBot="1" x14ac:dyDescent="0.25">
      <c r="A14" s="81" t="s">
        <v>226</v>
      </c>
      <c r="B14" s="88"/>
      <c r="C14" s="188"/>
      <c r="D14" s="189"/>
      <c r="E14" s="189"/>
      <c r="F14" s="189"/>
      <c r="G14" s="189"/>
      <c r="H14" s="189"/>
      <c r="I14" s="189"/>
      <c r="J14" s="190"/>
      <c r="K14" s="192"/>
      <c r="L14" s="189"/>
      <c r="M14" s="193" t="s">
        <v>235</v>
      </c>
      <c r="N14" s="194"/>
      <c r="O14" s="193" t="s">
        <v>236</v>
      </c>
      <c r="P14" s="194"/>
      <c r="Q14" s="193" t="s">
        <v>132</v>
      </c>
      <c r="R14" s="195"/>
    </row>
    <row r="15" spans="1:24" ht="15.9" customHeight="1" x14ac:dyDescent="0.2">
      <c r="A15" s="81" t="s">
        <v>194</v>
      </c>
      <c r="B15" s="91"/>
      <c r="C15" s="92" t="s">
        <v>195</v>
      </c>
      <c r="D15" s="93"/>
      <c r="E15" s="93"/>
      <c r="F15" s="93"/>
      <c r="G15" s="93"/>
      <c r="H15" s="93"/>
      <c r="I15" s="93"/>
      <c r="J15" s="94"/>
      <c r="K15" s="95">
        <v>49679228</v>
      </c>
      <c r="L15" s="96"/>
      <c r="M15" s="95">
        <v>74023963</v>
      </c>
      <c r="N15" s="97"/>
      <c r="O15" s="95">
        <v>-24385846</v>
      </c>
      <c r="P15" s="97"/>
      <c r="Q15" s="98">
        <v>41111</v>
      </c>
      <c r="R15" s="99"/>
      <c r="U15" s="157">
        <f t="shared" ref="U15:U20" si="0">IF(COUNTIF(V15:X15,"-")=COUNTA(V15:X15),"-",SUM(V15:X15))</f>
        <v>49679227576</v>
      </c>
      <c r="V15" s="157">
        <v>74023962885</v>
      </c>
      <c r="W15" s="157">
        <v>-24385845919</v>
      </c>
      <c r="X15" s="157">
        <v>41110610</v>
      </c>
    </row>
    <row r="16" spans="1:24" ht="15.9" customHeight="1" x14ac:dyDescent="0.2">
      <c r="A16" s="81" t="s">
        <v>196</v>
      </c>
      <c r="B16" s="91"/>
      <c r="C16" s="24"/>
      <c r="D16" s="19" t="s">
        <v>197</v>
      </c>
      <c r="E16" s="19"/>
      <c r="F16" s="19"/>
      <c r="G16" s="19"/>
      <c r="H16" s="19"/>
      <c r="I16" s="19"/>
      <c r="J16" s="100"/>
      <c r="K16" s="101">
        <v>-17718062</v>
      </c>
      <c r="L16" s="102"/>
      <c r="M16" s="200"/>
      <c r="N16" s="201"/>
      <c r="O16" s="101">
        <v>-17718062</v>
      </c>
      <c r="P16" s="103"/>
      <c r="Q16" s="104">
        <v>0</v>
      </c>
      <c r="R16" s="105"/>
      <c r="U16" s="157">
        <f t="shared" si="0"/>
        <v>-17718062395</v>
      </c>
      <c r="V16" s="157" t="s">
        <v>11</v>
      </c>
      <c r="W16" s="157">
        <v>-17718062395</v>
      </c>
      <c r="X16" s="157">
        <v>0</v>
      </c>
    </row>
    <row r="17" spans="1:24" ht="15.9" customHeight="1" x14ac:dyDescent="0.2">
      <c r="A17" s="81" t="s">
        <v>198</v>
      </c>
      <c r="B17" s="88"/>
      <c r="C17" s="106"/>
      <c r="D17" s="100" t="s">
        <v>199</v>
      </c>
      <c r="E17" s="100"/>
      <c r="F17" s="100"/>
      <c r="G17" s="100"/>
      <c r="H17" s="100"/>
      <c r="I17" s="100"/>
      <c r="J17" s="100"/>
      <c r="K17" s="101">
        <v>17942579</v>
      </c>
      <c r="L17" s="102"/>
      <c r="M17" s="202"/>
      <c r="N17" s="203"/>
      <c r="O17" s="101">
        <v>17942579</v>
      </c>
      <c r="P17" s="103"/>
      <c r="Q17" s="104">
        <v>0</v>
      </c>
      <c r="R17" s="107"/>
      <c r="U17" s="157">
        <f t="shared" si="0"/>
        <v>17942579203</v>
      </c>
      <c r="V17" s="157" t="s">
        <v>11</v>
      </c>
      <c r="W17" s="157">
        <f>IF(COUNTIF(W18:W19,"-")=COUNTA(W18:W19),"-",SUM(W18:W19))</f>
        <v>17942579203</v>
      </c>
      <c r="X17" s="157">
        <f>IF(COUNTIF(X18:X19,"-")=COUNTA(X18:X19),"-",SUM(X18:X19))</f>
        <v>0</v>
      </c>
    </row>
    <row r="18" spans="1:24" ht="15.9" customHeight="1" x14ac:dyDescent="0.2">
      <c r="A18" s="81" t="s">
        <v>200</v>
      </c>
      <c r="B18" s="88"/>
      <c r="C18" s="108"/>
      <c r="D18" s="100"/>
      <c r="E18" s="109" t="s">
        <v>201</v>
      </c>
      <c r="F18" s="109"/>
      <c r="G18" s="109"/>
      <c r="H18" s="109"/>
      <c r="I18" s="109"/>
      <c r="J18" s="100"/>
      <c r="K18" s="101">
        <v>10412851</v>
      </c>
      <c r="L18" s="102"/>
      <c r="M18" s="202"/>
      <c r="N18" s="203"/>
      <c r="O18" s="101">
        <v>10412851</v>
      </c>
      <c r="P18" s="103"/>
      <c r="Q18" s="104">
        <v>0</v>
      </c>
      <c r="R18" s="107"/>
      <c r="U18" s="157">
        <f t="shared" si="0"/>
        <v>10412851048</v>
      </c>
      <c r="V18" s="157" t="s">
        <v>11</v>
      </c>
      <c r="W18" s="157">
        <v>10412851048</v>
      </c>
      <c r="X18" s="157">
        <v>0</v>
      </c>
    </row>
    <row r="19" spans="1:24" ht="15.9" customHeight="1" x14ac:dyDescent="0.2">
      <c r="A19" s="81" t="s">
        <v>202</v>
      </c>
      <c r="B19" s="88"/>
      <c r="C19" s="110"/>
      <c r="D19" s="111"/>
      <c r="E19" s="111" t="s">
        <v>203</v>
      </c>
      <c r="F19" s="111"/>
      <c r="G19" s="111"/>
      <c r="H19" s="111"/>
      <c r="I19" s="111"/>
      <c r="J19" s="112"/>
      <c r="K19" s="113">
        <v>7529728</v>
      </c>
      <c r="L19" s="114"/>
      <c r="M19" s="204"/>
      <c r="N19" s="205"/>
      <c r="O19" s="113">
        <v>7529728</v>
      </c>
      <c r="P19" s="115"/>
      <c r="Q19" s="116">
        <v>0</v>
      </c>
      <c r="R19" s="117"/>
      <c r="U19" s="157">
        <f t="shared" si="0"/>
        <v>7529728155</v>
      </c>
      <c r="V19" s="157" t="s">
        <v>11</v>
      </c>
      <c r="W19" s="157">
        <v>7529728155</v>
      </c>
      <c r="X19" s="157">
        <v>0</v>
      </c>
    </row>
    <row r="20" spans="1:24" ht="15.9" customHeight="1" x14ac:dyDescent="0.2">
      <c r="A20" s="81" t="s">
        <v>204</v>
      </c>
      <c r="B20" s="88"/>
      <c r="C20" s="118"/>
      <c r="D20" s="119" t="s">
        <v>205</v>
      </c>
      <c r="E20" s="120"/>
      <c r="F20" s="119"/>
      <c r="G20" s="119"/>
      <c r="H20" s="119"/>
      <c r="I20" s="119"/>
      <c r="J20" s="121"/>
      <c r="K20" s="122">
        <v>224517</v>
      </c>
      <c r="L20" s="123"/>
      <c r="M20" s="206"/>
      <c r="N20" s="207"/>
      <c r="O20" s="122">
        <v>224517</v>
      </c>
      <c r="P20" s="124"/>
      <c r="Q20" s="125">
        <v>0</v>
      </c>
      <c r="R20" s="126"/>
      <c r="U20" s="157">
        <f t="shared" si="0"/>
        <v>224516808</v>
      </c>
      <c r="V20" s="157" t="s">
        <v>11</v>
      </c>
      <c r="W20" s="157">
        <f>IF(COUNTIF(W16:W17,"-")=COUNTA(W16:W17),"-",SUM(W16:W17))</f>
        <v>224516808</v>
      </c>
      <c r="X20" s="157">
        <f>IF(COUNTIF(X16:X17,"-")=COUNTA(X16:X17),"-",SUM(X16:X17))</f>
        <v>0</v>
      </c>
    </row>
    <row r="21" spans="1:24" ht="15.9" customHeight="1" x14ac:dyDescent="0.2">
      <c r="A21" s="81" t="s">
        <v>206</v>
      </c>
      <c r="B21" s="88"/>
      <c r="C21" s="24"/>
      <c r="D21" s="127" t="s">
        <v>237</v>
      </c>
      <c r="E21" s="127"/>
      <c r="F21" s="127"/>
      <c r="G21" s="109"/>
      <c r="H21" s="109"/>
      <c r="I21" s="109"/>
      <c r="J21" s="100"/>
      <c r="K21" s="196"/>
      <c r="L21" s="197"/>
      <c r="M21" s="214"/>
      <c r="N21" s="215"/>
      <c r="O21" s="214"/>
      <c r="P21" s="215"/>
      <c r="Q21" s="208"/>
      <c r="R21" s="209"/>
      <c r="U21" s="157">
        <v>0</v>
      </c>
      <c r="V21" s="157" t="s">
        <v>11</v>
      </c>
      <c r="W21" s="157" t="s">
        <v>11</v>
      </c>
      <c r="X21" s="157" t="s">
        <v>11</v>
      </c>
    </row>
    <row r="22" spans="1:24" ht="15.9" customHeight="1" x14ac:dyDescent="0.2">
      <c r="A22" s="81" t="s">
        <v>207</v>
      </c>
      <c r="B22" s="88"/>
      <c r="C22" s="24"/>
      <c r="D22" s="127"/>
      <c r="E22" s="127" t="s">
        <v>208</v>
      </c>
      <c r="F22" s="109"/>
      <c r="G22" s="109"/>
      <c r="H22" s="109"/>
      <c r="I22" s="109"/>
      <c r="J22" s="100"/>
      <c r="K22" s="196"/>
      <c r="L22" s="197"/>
      <c r="M22" s="214"/>
      <c r="N22" s="215"/>
      <c r="O22" s="214"/>
      <c r="P22" s="215"/>
      <c r="Q22" s="198"/>
      <c r="R22" s="199"/>
      <c r="U22" s="157">
        <v>0</v>
      </c>
      <c r="V22" s="157" t="s">
        <v>11</v>
      </c>
      <c r="W22" s="157" t="s">
        <v>11</v>
      </c>
      <c r="X22" s="157" t="s">
        <v>11</v>
      </c>
    </row>
    <row r="23" spans="1:24" ht="15.9" customHeight="1" x14ac:dyDescent="0.2">
      <c r="A23" s="81" t="s">
        <v>209</v>
      </c>
      <c r="B23" s="88"/>
      <c r="C23" s="24"/>
      <c r="D23" s="127"/>
      <c r="E23" s="127" t="s">
        <v>210</v>
      </c>
      <c r="F23" s="127"/>
      <c r="G23" s="109"/>
      <c r="H23" s="109"/>
      <c r="I23" s="109"/>
      <c r="J23" s="100"/>
      <c r="K23" s="196"/>
      <c r="L23" s="197"/>
      <c r="M23" s="214"/>
      <c r="N23" s="215"/>
      <c r="O23" s="214"/>
      <c r="P23" s="215"/>
      <c r="Q23" s="198"/>
      <c r="R23" s="199"/>
      <c r="U23" s="157">
        <v>0</v>
      </c>
      <c r="V23" s="157" t="s">
        <v>11</v>
      </c>
      <c r="W23" s="157" t="s">
        <v>11</v>
      </c>
      <c r="X23" s="157" t="s">
        <v>11</v>
      </c>
    </row>
    <row r="24" spans="1:24" ht="15.9" customHeight="1" x14ac:dyDescent="0.2">
      <c r="A24" s="81" t="s">
        <v>211</v>
      </c>
      <c r="B24" s="88"/>
      <c r="C24" s="24"/>
      <c r="D24" s="127"/>
      <c r="E24" s="127" t="s">
        <v>212</v>
      </c>
      <c r="F24" s="127"/>
      <c r="G24" s="109"/>
      <c r="H24" s="109"/>
      <c r="I24" s="109"/>
      <c r="J24" s="100"/>
      <c r="K24" s="196"/>
      <c r="L24" s="197"/>
      <c r="M24" s="214"/>
      <c r="N24" s="215"/>
      <c r="O24" s="214"/>
      <c r="P24" s="215"/>
      <c r="Q24" s="198"/>
      <c r="R24" s="199"/>
      <c r="U24" s="157">
        <v>0</v>
      </c>
      <c r="V24" s="157" t="s">
        <v>11</v>
      </c>
      <c r="W24" s="157" t="s">
        <v>11</v>
      </c>
      <c r="X24" s="157" t="s">
        <v>11</v>
      </c>
    </row>
    <row r="25" spans="1:24" ht="15.9" customHeight="1" x14ac:dyDescent="0.2">
      <c r="A25" s="81" t="s">
        <v>213</v>
      </c>
      <c r="B25" s="88"/>
      <c r="C25" s="24"/>
      <c r="D25" s="127"/>
      <c r="E25" s="127" t="s">
        <v>214</v>
      </c>
      <c r="F25" s="127"/>
      <c r="G25" s="109"/>
      <c r="H25" s="20"/>
      <c r="I25" s="109"/>
      <c r="J25" s="100"/>
      <c r="K25" s="196"/>
      <c r="L25" s="197"/>
      <c r="M25" s="214"/>
      <c r="N25" s="215"/>
      <c r="O25" s="214"/>
      <c r="P25" s="215"/>
      <c r="Q25" s="198"/>
      <c r="R25" s="199"/>
      <c r="U25" s="157">
        <v>0</v>
      </c>
      <c r="V25" s="157" t="s">
        <v>11</v>
      </c>
      <c r="W25" s="157" t="s">
        <v>11</v>
      </c>
      <c r="X25" s="157" t="s">
        <v>11</v>
      </c>
    </row>
    <row r="26" spans="1:24" ht="15.9" customHeight="1" x14ac:dyDescent="0.2">
      <c r="A26" s="81" t="s">
        <v>215</v>
      </c>
      <c r="B26" s="88"/>
      <c r="C26" s="24"/>
      <c r="D26" s="127" t="s">
        <v>216</v>
      </c>
      <c r="E26" s="109"/>
      <c r="F26" s="109"/>
      <c r="G26" s="109"/>
      <c r="H26" s="109"/>
      <c r="I26" s="109"/>
      <c r="J26" s="100"/>
      <c r="K26" s="101">
        <v>154</v>
      </c>
      <c r="L26" s="102"/>
      <c r="M26" s="214"/>
      <c r="N26" s="215"/>
      <c r="O26" s="214"/>
      <c r="P26" s="215"/>
      <c r="Q26" s="202"/>
      <c r="R26" s="210"/>
      <c r="U26" s="157">
        <v>153809</v>
      </c>
      <c r="V26" s="157" t="s">
        <v>11</v>
      </c>
      <c r="W26" s="157" t="s">
        <v>11</v>
      </c>
      <c r="X26" s="157" t="s">
        <v>11</v>
      </c>
    </row>
    <row r="27" spans="1:24" ht="15.9" customHeight="1" x14ac:dyDescent="0.2">
      <c r="A27" s="81" t="s">
        <v>217</v>
      </c>
      <c r="B27" s="88"/>
      <c r="C27" s="24"/>
      <c r="D27" s="127" t="s">
        <v>218</v>
      </c>
      <c r="E27" s="127"/>
      <c r="F27" s="109"/>
      <c r="G27" s="109"/>
      <c r="H27" s="109"/>
      <c r="I27" s="109"/>
      <c r="J27" s="100"/>
      <c r="K27" s="101">
        <v>-1551092</v>
      </c>
      <c r="L27" s="102"/>
      <c r="M27" s="214"/>
      <c r="N27" s="215"/>
      <c r="O27" s="214"/>
      <c r="P27" s="215"/>
      <c r="Q27" s="202"/>
      <c r="R27" s="210"/>
      <c r="U27" s="157">
        <v>-1551092239</v>
      </c>
      <c r="V27" s="157" t="s">
        <v>11</v>
      </c>
      <c r="W27" s="157" t="s">
        <v>11</v>
      </c>
      <c r="X27" s="157" t="s">
        <v>11</v>
      </c>
    </row>
    <row r="28" spans="1:24" ht="15.9" customHeight="1" x14ac:dyDescent="0.2">
      <c r="A28" s="81" t="s">
        <v>238</v>
      </c>
      <c r="B28" s="88"/>
      <c r="C28" s="24"/>
      <c r="D28" s="127" t="s">
        <v>219</v>
      </c>
      <c r="E28" s="127"/>
      <c r="F28" s="109"/>
      <c r="G28" s="109"/>
      <c r="H28" s="109"/>
      <c r="I28" s="109"/>
      <c r="J28" s="100"/>
      <c r="K28" s="101">
        <v>7839</v>
      </c>
      <c r="L28" s="128"/>
      <c r="M28" s="214"/>
      <c r="N28" s="215"/>
      <c r="O28" s="214"/>
      <c r="P28" s="215"/>
      <c r="Q28" s="104">
        <v>7839</v>
      </c>
      <c r="R28" s="107"/>
      <c r="U28" s="157">
        <f>IF(COUNTIF(V28:X28,"-")=COUNTA(V28:X28),"-",SUM(V28:X28))</f>
        <v>7839234</v>
      </c>
      <c r="V28" s="157" t="s">
        <v>11</v>
      </c>
      <c r="W28" s="157" t="s">
        <v>11</v>
      </c>
      <c r="X28" s="157">
        <v>7839234</v>
      </c>
    </row>
    <row r="29" spans="1:24" ht="15.9" customHeight="1" x14ac:dyDescent="0.2">
      <c r="A29" s="81" t="s">
        <v>239</v>
      </c>
      <c r="B29" s="88"/>
      <c r="C29" s="24"/>
      <c r="D29" s="127" t="s">
        <v>220</v>
      </c>
      <c r="E29" s="127"/>
      <c r="F29" s="109"/>
      <c r="G29" s="109"/>
      <c r="H29" s="109"/>
      <c r="I29" s="109"/>
      <c r="J29" s="100"/>
      <c r="K29" s="101" t="s">
        <v>11</v>
      </c>
      <c r="L29" s="128"/>
      <c r="M29" s="214"/>
      <c r="N29" s="215"/>
      <c r="O29" s="214"/>
      <c r="P29" s="215"/>
      <c r="Q29" s="104" t="s">
        <v>252</v>
      </c>
      <c r="R29" s="107"/>
      <c r="U29" s="157" t="str">
        <f>IF(COUNTIF(V29:X29,"-")=COUNTA(V29:X29),"-",SUM(V29:X29))</f>
        <v>-</v>
      </c>
      <c r="V29" s="157" t="s">
        <v>11</v>
      </c>
      <c r="W29" s="157" t="s">
        <v>11</v>
      </c>
      <c r="X29" s="157" t="s">
        <v>253</v>
      </c>
    </row>
    <row r="30" spans="1:24" ht="15.9" customHeight="1" x14ac:dyDescent="0.2">
      <c r="A30" s="81" t="s">
        <v>221</v>
      </c>
      <c r="B30" s="88"/>
      <c r="C30" s="110"/>
      <c r="D30" s="111" t="s">
        <v>35</v>
      </c>
      <c r="E30" s="111"/>
      <c r="F30" s="111"/>
      <c r="G30" s="129"/>
      <c r="H30" s="129"/>
      <c r="I30" s="129"/>
      <c r="J30" s="112"/>
      <c r="K30" s="113">
        <v>-36316</v>
      </c>
      <c r="L30" s="114"/>
      <c r="M30" s="214"/>
      <c r="N30" s="215"/>
      <c r="O30" s="214"/>
      <c r="P30" s="215"/>
      <c r="Q30" s="211"/>
      <c r="R30" s="212"/>
      <c r="S30" s="130"/>
      <c r="U30" s="157">
        <v>-36316366</v>
      </c>
      <c r="V30" s="157" t="s">
        <v>11</v>
      </c>
      <c r="W30" s="157" t="s">
        <v>11</v>
      </c>
      <c r="X30" s="157" t="s">
        <v>11</v>
      </c>
    </row>
    <row r="31" spans="1:24" ht="15.9" customHeight="1" thickBot="1" x14ac:dyDescent="0.25">
      <c r="A31" s="81" t="s">
        <v>222</v>
      </c>
      <c r="B31" s="88"/>
      <c r="C31" s="131"/>
      <c r="D31" s="132" t="s">
        <v>223</v>
      </c>
      <c r="E31" s="132"/>
      <c r="F31" s="133"/>
      <c r="G31" s="133"/>
      <c r="H31" s="134"/>
      <c r="I31" s="133"/>
      <c r="J31" s="135"/>
      <c r="K31" s="136">
        <v>-1354899</v>
      </c>
      <c r="L31" s="137" t="s">
        <v>254</v>
      </c>
      <c r="M31" s="136">
        <v>-3009666</v>
      </c>
      <c r="N31" s="138"/>
      <c r="O31" s="136">
        <v>1646928</v>
      </c>
      <c r="P31" s="138"/>
      <c r="Q31" s="139">
        <v>7839</v>
      </c>
      <c r="R31" s="140"/>
      <c r="S31" s="130"/>
      <c r="U31" s="157">
        <f>IF(AND(U20="-",COUNTA(U26:U30)=COUNTIF(U26:U30,"-")),"-",SUM(U20,U26:U30))</f>
        <v>-1354898754</v>
      </c>
      <c r="V31" s="157">
        <f>IF(AND(V32="-",V15="-"),"-",SUM(V32)-SUM(V15))</f>
        <v>-3009665859</v>
      </c>
      <c r="W31" s="157">
        <f>IF(AND(W32="-",W15="-"),"-",SUM(W32)-SUM(W15))</f>
        <v>1646927871</v>
      </c>
      <c r="X31" s="157">
        <f>IF(AND(X20="-",COUNTIF(X28:X29,"-")=COUNTA(X28:X29)),"-",SUM(X20,X28:X29))</f>
        <v>7839234</v>
      </c>
    </row>
    <row r="32" spans="1:24" ht="15.9" customHeight="1" thickBot="1" x14ac:dyDescent="0.25">
      <c r="A32" s="81" t="s">
        <v>224</v>
      </c>
      <c r="B32" s="88"/>
      <c r="C32" s="141" t="s">
        <v>225</v>
      </c>
      <c r="D32" s="142"/>
      <c r="E32" s="142"/>
      <c r="F32" s="142"/>
      <c r="G32" s="143"/>
      <c r="H32" s="143"/>
      <c r="I32" s="143"/>
      <c r="J32" s="144"/>
      <c r="K32" s="145">
        <v>48324329</v>
      </c>
      <c r="L32" s="146"/>
      <c r="M32" s="145">
        <v>71014297</v>
      </c>
      <c r="N32" s="147"/>
      <c r="O32" s="145">
        <v>-22738918</v>
      </c>
      <c r="P32" s="147"/>
      <c r="Q32" s="148">
        <v>48950</v>
      </c>
      <c r="R32" s="149"/>
      <c r="S32" s="130"/>
      <c r="U32" s="157">
        <f>IF(AND(U31="-",U15="-"),"-",SUM(U15,U31))</f>
        <v>48324328822</v>
      </c>
      <c r="V32" s="157">
        <v>71014297026</v>
      </c>
      <c r="W32" s="157">
        <v>-22738918048</v>
      </c>
      <c r="X32" s="157">
        <f>IF(AND(X15="-",X31="-"),"-",SUM(X15,X31))</f>
        <v>48949844</v>
      </c>
    </row>
    <row r="33" spans="2:19" ht="6.75" customHeight="1" x14ac:dyDescent="0.2">
      <c r="B33" s="88"/>
      <c r="C33" s="150"/>
      <c r="D33" s="151"/>
      <c r="E33" s="151"/>
      <c r="F33" s="151"/>
      <c r="G33" s="151"/>
      <c r="H33" s="151"/>
      <c r="I33" s="151"/>
      <c r="J33" s="151"/>
      <c r="K33" s="88"/>
      <c r="L33" s="88"/>
      <c r="M33" s="88"/>
      <c r="N33" s="88"/>
      <c r="O33" s="88"/>
      <c r="P33" s="88"/>
      <c r="Q33" s="88"/>
      <c r="R33" s="19"/>
      <c r="S33" s="130"/>
    </row>
    <row r="34" spans="2:19" ht="15.6" customHeight="1" x14ac:dyDescent="0.2">
      <c r="B34" s="88"/>
      <c r="C34" s="152"/>
      <c r="D34" s="153" t="s">
        <v>233</v>
      </c>
      <c r="F34" s="154"/>
      <c r="G34" s="155"/>
      <c r="H34" s="154"/>
      <c r="I34" s="154"/>
      <c r="J34" s="152"/>
      <c r="K34" s="88"/>
      <c r="L34" s="88"/>
      <c r="M34" s="88"/>
      <c r="N34" s="88"/>
      <c r="O34" s="88"/>
      <c r="P34" s="88"/>
      <c r="Q34" s="88"/>
      <c r="R34" s="19"/>
      <c r="S34" s="130"/>
    </row>
    <row r="35" spans="2:19" x14ac:dyDescent="0.2">
      <c r="D35" s="213" t="s">
        <v>265</v>
      </c>
    </row>
  </sheetData>
  <mergeCells count="46">
    <mergeCell ref="O22:P22"/>
    <mergeCell ref="M23:N23"/>
    <mergeCell ref="O23:P23"/>
    <mergeCell ref="M24:N24"/>
    <mergeCell ref="O24:P24"/>
    <mergeCell ref="Q30:R30"/>
    <mergeCell ref="M28:N28"/>
    <mergeCell ref="O28:P28"/>
    <mergeCell ref="M29:N29"/>
    <mergeCell ref="O29:P29"/>
    <mergeCell ref="M30:N30"/>
    <mergeCell ref="O30:P30"/>
    <mergeCell ref="K25:L25"/>
    <mergeCell ref="Q25:R25"/>
    <mergeCell ref="O26:P26"/>
    <mergeCell ref="Q26:R26"/>
    <mergeCell ref="O27:P27"/>
    <mergeCell ref="Q27:R27"/>
    <mergeCell ref="M25:N25"/>
    <mergeCell ref="O25:P25"/>
    <mergeCell ref="M26:N26"/>
    <mergeCell ref="M27:N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M21:N21"/>
    <mergeCell ref="O21:P21"/>
    <mergeCell ref="M22:N22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連結貸借対照表</vt:lpstr>
      <vt:lpstr>連結行政コスト計算書</vt:lpstr>
      <vt:lpstr>連結純資産変動計算書</vt:lpstr>
      <vt:lpstr>連結行政コスト計算書!Print_Area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2022-03-07T07:13:53Z</cp:lastPrinted>
  <dcterms:created xsi:type="dcterms:W3CDTF">2022-03-06T12:01:21Z</dcterms:created>
  <dcterms:modified xsi:type="dcterms:W3CDTF">2022-03-07T07:14:14Z</dcterms:modified>
</cp:coreProperties>
</file>