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3-2_財務書類（全体会計）\"/>
    </mc:Choice>
  </mc:AlternateContent>
  <xr:revisionPtr revIDLastSave="0" documentId="13_ncr:1_{5ED02226-80AF-4F2E-AA19-E3E2A46053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全体行政コスト計算書!$B$1:$P$50</definedName>
    <definedName name="_xlnm.Print_Area" localSheetId="3">全体資金収支計算書!$B$1:$O$69</definedName>
    <definedName name="_xlnm.Print_Area" localSheetId="2">全体純資産変動計算書!$B$1:$Q$32</definedName>
    <definedName name="_xlnm.Print_Area" localSheetId="0">全体貸借対照表!$C$1:$AB$72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63" i="5" l="1"/>
  <c r="AD59" i="5" s="1"/>
  <c r="AD54" i="5"/>
  <c r="AD47" i="5"/>
  <c r="AD43" i="5"/>
  <c r="AD32" i="5"/>
  <c r="AE20" i="5"/>
  <c r="AD16" i="5"/>
  <c r="AE14" i="5"/>
  <c r="Q66" i="8"/>
  <c r="Q55" i="8"/>
  <c r="Q52" i="8"/>
  <c r="Q58" i="8" s="1"/>
  <c r="Q44" i="8"/>
  <c r="Q38" i="8"/>
  <c r="Q50" i="8" s="1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5" i="6"/>
  <c r="R39" i="6"/>
  <c r="R35" i="6"/>
  <c r="R30" i="6"/>
  <c r="R26" i="6"/>
  <c r="R21" i="6"/>
  <c r="R16" i="6"/>
  <c r="AE29" i="5" l="1"/>
  <c r="AD46" i="5"/>
  <c r="AD15" i="5"/>
  <c r="Q16" i="8"/>
  <c r="Q36" i="8" s="1"/>
  <c r="Q59" i="8" s="1"/>
  <c r="Q62" i="8" s="1"/>
  <c r="Q67" i="8" s="1"/>
  <c r="W20" i="7"/>
  <c r="R15" i="6"/>
  <c r="R14" i="6" s="1"/>
  <c r="R38" i="6" s="1"/>
  <c r="R48" i="6" s="1"/>
  <c r="AD14" i="5" l="1"/>
  <c r="U20" i="7"/>
  <c r="W29" i="7"/>
  <c r="U29" i="7" s="1"/>
  <c r="AD70" i="5" l="1"/>
  <c r="AE69" i="5" s="1"/>
  <c r="AE31" i="5"/>
  <c r="AE32" i="5" l="1"/>
  <c r="AE70" i="5"/>
</calcChain>
</file>

<file path=xl/sharedStrings.xml><?xml version="1.0" encoding="utf-8"?>
<sst xmlns="http://schemas.openxmlformats.org/spreadsheetml/2006/main" count="530" uniqueCount="357">
  <si>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</si>
  <si>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</si>
  <si>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</si>
  <si>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</si>
  <si>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</si>
  <si>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</si>
  <si>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</si>
  <si>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</si>
  <si>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</si>
  <si>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</si>
  <si>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</si>
  <si>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</si>
  <si>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</si>
  <si>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</si>
  <si>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</si>
  <si>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</si>
  <si>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</si>
  <si>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</si>
  <si>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</si>
  <si>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</si>
  <si>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</si>
  <si>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</si>
  <si>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</si>
  <si>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</si>
  <si>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</si>
  <si>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</si>
  <si>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</si>
  <si>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</si>
  <si>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</si>
  <si>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</si>
  <si>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</si>
  <si>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</si>
  <si>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</si>
  <si>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</si>
  <si>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</si>
  <si>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</si>
  <si>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</si>
  <si>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</si>
  <si>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</si>
  <si>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</si>
  <si>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</si>
  <si>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</si>
  <si>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</si>
  <si>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</si>
  <si>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</si>
  <si>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</si>
  <si>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</si>
  <si>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</si>
  <si>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</si>
  <si>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</si>
  <si>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</si>
  <si>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</si>
  <si>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</si>
  <si>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</si>
  <si>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</si>
  <si>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</si>
  <si>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</si>
  <si>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</si>
  <si>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</si>
  <si>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</si>
  <si>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</si>
  <si>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</si>
  <si>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</si>
  <si>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</si>
  <si>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</si>
  <si>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</si>
  <si>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</si>
  <si>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</si>
  <si>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</si>
  <si>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</si>
  <si>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</si>
  <si>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</si>
  <si>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</si>
  <si>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</si>
  <si>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</si>
  <si>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</si>
  <si>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</si>
  <si>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</si>
  <si>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</si>
  <si>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</si>
  <si>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</si>
  <si>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</si>
  <si>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</si>
  <si>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</si>
  <si>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</si>
  <si>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</si>
  <si>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</si>
  <si>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</si>
  <si>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</si>
  <si>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</si>
  <si>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</si>
  <si>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</si>
  <si>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</si>
  <si>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</si>
  <si>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</si>
  <si>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</si>
  <si>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</si>
  <si>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</si>
  <si>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</si>
  <si>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</si>
  <si>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</si>
  <si>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</si>
  <si>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</si>
  <si>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</si>
  <si>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</si>
  <si>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</si>
  <si>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</si>
  <si>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</si>
  <si>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</si>
  <si>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</si>
  <si>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</si>
  <si>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</si>
  <si>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</si>
  <si>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</si>
  <si>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</si>
  <si>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</si>
  <si>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</si>
  <si>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</si>
  <si>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</si>
  <si>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</si>
  <si>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</si>
  <si>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</si>
  <si>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</si>
  <si>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</si>
  <si>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</si>
  <si>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</si>
  <si>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</si>
  <si>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</si>
  <si>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</si>
  <si>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</si>
  <si>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</si>
  <si>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</si>
  <si>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</si>
  <si>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</si>
  <si>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</si>
  <si>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</si>
  <si>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</si>
  <si>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</si>
  <si>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</si>
  <si>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</si>
  <si>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</si>
  <si>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</si>
  <si>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</si>
  <si>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</si>
  <si>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</si>
  <si>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</si>
  <si>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</si>
  <si>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</si>
  <si>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</si>
  <si>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</si>
  <si>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</si>
  <si>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</si>
  <si>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</si>
  <si>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</si>
  <si>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</si>
  <si>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</si>
  <si>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</si>
  <si>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</si>
  <si>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</si>
  <si>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</si>
  <si>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</si>
  <si>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</si>
  <si>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</si>
  <si>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</si>
  <si>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</si>
  <si>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</si>
  <si>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</si>
  <si>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</si>
  <si>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</si>
  <si>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</si>
  <si>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</si>
  <si>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</si>
  <si>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</si>
  <si>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</si>
  <si>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</si>
  <si>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</si>
  <si>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</si>
  <si>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</si>
  <si>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</si>
  <si>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</si>
  <si>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</si>
  <si>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</si>
  <si>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</si>
  <si>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</si>
  <si>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</si>
  <si>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</si>
  <si>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</si>
  <si>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</si>
  <si>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</si>
  <si>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</si>
  <si>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</si>
  <si>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</si>
  <si>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</si>
  <si>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</si>
  <si>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</si>
  <si>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</si>
  <si>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</si>
  <si>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</si>
  <si>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</si>
  <si>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</si>
  <si>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</si>
  <si>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</si>
  <si>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</si>
  <si>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</si>
  <si>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</si>
  <si>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</si>
  <si>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</si>
  <si>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</si>
  <si>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</si>
  <si>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</si>
  <si>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</si>
  <si>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</si>
  <si>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</si>
  <si>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</si>
  <si>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</si>
  <si>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</si>
  <si>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</si>
  <si>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</si>
  <si>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</si>
  <si>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</si>
  <si>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</si>
  <si>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</si>
  <si>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</si>
  <si>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</si>
  <si>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</si>
  <si>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</si>
  <si>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</si>
  <si>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</si>
  <si>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</si>
  <si>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</si>
  <si>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</si>
  <si>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</si>
  <si>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</si>
  <si>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</si>
  <si>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</si>
  <si>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</si>
  <si>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</si>
  <si>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</si>
  <si>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</si>
  <si>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</si>
  <si>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</si>
  <si>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</si>
  <si>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</si>
  <si>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</si>
  <si>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</si>
  <si>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</si>
  <si>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</si>
  <si>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</si>
  <si>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</si>
  <si>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</si>
  <si>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</si>
  <si>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</si>
  <si>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</si>
  <si>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</si>
  <si>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</si>
  <si>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</si>
  <si>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</si>
  <si>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</si>
  <si>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</si>
  <si>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</si>
  <si>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</si>
  <si>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</si>
  <si>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</si>
  <si>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</si>
  <si>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</si>
  <si>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</si>
  <si>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</si>
  <si>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</si>
  <si>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</si>
  <si>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</si>
  <si>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</si>
  <si>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</si>
  <si>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</si>
  <si>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</si>
  <si>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</si>
  <si>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</si>
  <si>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</si>
  <si>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</si>
  <si>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</si>
  <si>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</si>
  <si>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</si>
  <si>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</si>
  <si>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</si>
  <si>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</si>
  <si>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</si>
  <si>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</si>
  <si>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</si>
  <si>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</si>
  <si>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</si>
  <si>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</si>
  <si>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</si>
  <si>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</si>
  <si>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</si>
  <si>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</si>
  <si>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</si>
  <si>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</si>
  <si>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</si>
  <si>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</si>
  <si>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</si>
  <si>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</si>
  <si>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</si>
  <si>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</si>
  <si>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</si>
  <si>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</si>
  <si>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</si>
  <si>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</si>
  <si>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</si>
  <si>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</si>
  <si>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</si>
  <si>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</si>
  <si>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</si>
  <si>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</si>
  <si>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</si>
  <si>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</si>
  <si>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</si>
  <si>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</si>
  <si>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</si>
  <si>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</si>
  <si>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</si>
  <si>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</si>
  <si>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</si>
  <si>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</si>
  <si>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</si>
  <si>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</si>
  <si>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</si>
  <si>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</si>
  <si>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</si>
  <si>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</si>
  <si>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</si>
  <si>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</si>
  <si>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</si>
  <si>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</si>
  <si>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</si>
  <si>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*出力帳票選択 ： 財務書類</t>
  </si>
  <si>
    <t>*団体区分 ： 全体</t>
  </si>
  <si>
    <t>*団体／会計コード ：</t>
  </si>
  <si>
    <t>*出力範囲 ： 年次</t>
  </si>
  <si>
    <t>*出力金額単位 ： 千円</t>
  </si>
  <si>
    <t>（単位：千円）</t>
  </si>
  <si>
    <t>-</t>
    <phoneticPr fontId="2"/>
  </si>
  <si>
    <t>-</t>
    <phoneticPr fontId="2"/>
  </si>
  <si>
    <t>-</t>
    <phoneticPr fontId="2"/>
  </si>
  <si>
    <t>全体行政コスト計算書</t>
  </si>
  <si>
    <t>-</t>
    <phoneticPr fontId="11"/>
  </si>
  <si>
    <t>-</t>
    <phoneticPr fontId="11"/>
  </si>
  <si>
    <t>※</t>
  </si>
  <si>
    <t>全体純資産変動計算書</t>
  </si>
  <si>
    <t>-</t>
    <phoneticPr fontId="11"/>
  </si>
  <si>
    <t>全体資金収支計算書</t>
  </si>
  <si>
    <t>全体貸借対照表</t>
  </si>
  <si>
    <t>地方債等</t>
    <phoneticPr fontId="2"/>
  </si>
  <si>
    <t>1年内償還予定地方債等</t>
    <phoneticPr fontId="2"/>
  </si>
  <si>
    <t>*会計年度 ： R2</t>
    <phoneticPr fontId="2"/>
  </si>
  <si>
    <t>（令和３年３月３１日現在）</t>
    <rPh sb="1" eb="3">
      <t>レイワ</t>
    </rPh>
    <phoneticPr fontId="2"/>
  </si>
  <si>
    <t>*会計年度 ： R2</t>
    <phoneticPr fontId="11"/>
  </si>
  <si>
    <t>自　令和２年４月１日　</t>
    <rPh sb="2" eb="4">
      <t>レイワ</t>
    </rPh>
    <phoneticPr fontId="11"/>
  </si>
  <si>
    <t>至　令和３年３月３１日</t>
    <rPh sb="2" eb="4">
      <t>レイワ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</si>
</sst>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E80"/>
  <sheetViews>
    <sheetView showGridLines="0" tabSelected="1" topLeftCell="C1" zoomScale="85" zoomScaleNormal="85" zoomScaleSheetLayoutView="85" workbookViewId="0">
      <selection activeCell="D11" sqref="D1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15">
      <c r="D1" s="9" t="s">
        <v>332</v>
      </c>
    </row>
    <row r="2" spans="1:31" x14ac:dyDescent="0.15">
      <c r="D2" s="9" t="s">
        <v>352</v>
      </c>
    </row>
    <row r="3" spans="1:31" x14ac:dyDescent="0.15">
      <c r="D3" s="9" t="s">
        <v>333</v>
      </c>
    </row>
    <row r="4" spans="1:31" x14ac:dyDescent="0.15">
      <c r="D4" s="9" t="s">
        <v>334</v>
      </c>
    </row>
    <row r="5" spans="1:31" x14ac:dyDescent="0.15">
      <c r="D5" s="9" t="s">
        <v>335</v>
      </c>
    </row>
    <row r="6" spans="1:31" x14ac:dyDescent="0.15">
      <c r="D6" s="9" t="s">
        <v>336</v>
      </c>
    </row>
    <row r="7" spans="1:31" x14ac:dyDescent="0.15">
      <c r="D7" s="9" t="s">
        <v>337</v>
      </c>
    </row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237" t="s">
        <v>349</v>
      </c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</row>
    <row r="10" spans="1:31" ht="21" customHeight="1" x14ac:dyDescent="0.15">
      <c r="D10" s="238" t="s">
        <v>353</v>
      </c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338</v>
      </c>
      <c r="AB11" s="13"/>
    </row>
    <row r="12" spans="1:31" s="16" customFormat="1" ht="14.25" customHeight="1" thickBot="1" x14ac:dyDescent="0.2">
      <c r="A12" s="15" t="s">
        <v>315</v>
      </c>
      <c r="B12" s="15" t="s">
        <v>316</v>
      </c>
      <c r="D12" s="234" t="s">
        <v>0</v>
      </c>
      <c r="E12" s="235"/>
      <c r="F12" s="235"/>
      <c r="G12" s="235"/>
      <c r="H12" s="235"/>
      <c r="I12" s="235"/>
      <c r="J12" s="235"/>
      <c r="K12" s="239"/>
      <c r="L12" s="239"/>
      <c r="M12" s="239"/>
      <c r="N12" s="239"/>
      <c r="O12" s="239"/>
      <c r="P12" s="240" t="s">
        <v>317</v>
      </c>
      <c r="Q12" s="241"/>
      <c r="R12" s="235" t="s">
        <v>0</v>
      </c>
      <c r="S12" s="235"/>
      <c r="T12" s="235"/>
      <c r="U12" s="235"/>
      <c r="V12" s="235"/>
      <c r="W12" s="235"/>
      <c r="X12" s="235"/>
      <c r="Y12" s="235"/>
      <c r="Z12" s="240" t="s">
        <v>317</v>
      </c>
      <c r="AA12" s="241"/>
    </row>
    <row r="13" spans="1:31" ht="14.65" customHeight="1" x14ac:dyDescent="0.15">
      <c r="D13" s="17" t="s">
        <v>318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319</v>
      </c>
      <c r="S13" s="19"/>
      <c r="T13" s="19"/>
      <c r="U13" s="19"/>
      <c r="V13" s="19"/>
      <c r="W13" s="19"/>
      <c r="X13" s="19"/>
      <c r="Y13" s="18"/>
      <c r="Z13" s="21"/>
      <c r="AA13" s="23"/>
      <c r="AB13" s="223"/>
      <c r="AC13" s="223"/>
    </row>
    <row r="14" spans="1:31" ht="14.65" customHeight="1" x14ac:dyDescent="0.15">
      <c r="A14" s="7" t="s">
        <v>3</v>
      </c>
      <c r="B14" s="7" t="s">
        <v>101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65550515</v>
      </c>
      <c r="Q14" s="26" t="s">
        <v>345</v>
      </c>
      <c r="R14" s="19"/>
      <c r="S14" s="19" t="s">
        <v>102</v>
      </c>
      <c r="T14" s="19"/>
      <c r="U14" s="19"/>
      <c r="V14" s="19"/>
      <c r="W14" s="19"/>
      <c r="X14" s="19"/>
      <c r="Y14" s="18"/>
      <c r="Z14" s="25">
        <v>22757649</v>
      </c>
      <c r="AA14" s="27" t="s">
        <v>345</v>
      </c>
      <c r="AB14" s="223"/>
      <c r="AC14" s="223"/>
      <c r="AD14" s="9">
        <f>IF(AND(AD15="-",AD43="-",AD46="-"),"-",SUM(AD15,AD43,AD46))</f>
        <v>65550515062</v>
      </c>
      <c r="AE14" s="9">
        <f>IF(COUNTIF(AE15:AE19,"-")=COUNTA(AE15:AE19),"-",SUM(AE15:AE19))</f>
        <v>22757648621</v>
      </c>
    </row>
    <row r="15" spans="1:31" ht="14.65" customHeight="1" x14ac:dyDescent="0.15">
      <c r="A15" s="7" t="s">
        <v>5</v>
      </c>
      <c r="B15" s="7" t="s">
        <v>103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59711468</v>
      </c>
      <c r="Q15" s="26" t="s">
        <v>345</v>
      </c>
      <c r="R15" s="19"/>
      <c r="S15" s="19"/>
      <c r="T15" s="19" t="s">
        <v>350</v>
      </c>
      <c r="U15" s="19"/>
      <c r="V15" s="19"/>
      <c r="W15" s="19"/>
      <c r="X15" s="19"/>
      <c r="Y15" s="18"/>
      <c r="Z15" s="25">
        <v>16723877</v>
      </c>
      <c r="AA15" s="27"/>
      <c r="AB15" s="223"/>
      <c r="AC15" s="223"/>
      <c r="AD15" s="9">
        <f>IF(AND(AD16="-",AD32="-",COUNTIF(AD41:AD42,"-")=COUNTA(AD41:AD42)),"-",SUM(AD16,AD32,AD41:AD42))</f>
        <v>59711468205</v>
      </c>
      <c r="AE15" s="9">
        <v>16723877393</v>
      </c>
    </row>
    <row r="16" spans="1:31" ht="14.65" customHeight="1" x14ac:dyDescent="0.15">
      <c r="A16" s="7" t="s">
        <v>7</v>
      </c>
      <c r="B16" s="7" t="s">
        <v>104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25359605</v>
      </c>
      <c r="Q16" s="26"/>
      <c r="R16" s="19"/>
      <c r="S16" s="19"/>
      <c r="T16" s="19" t="s">
        <v>105</v>
      </c>
      <c r="U16" s="19"/>
      <c r="V16" s="19"/>
      <c r="W16" s="19"/>
      <c r="X16" s="19"/>
      <c r="Y16" s="18"/>
      <c r="Z16" s="25" t="s">
        <v>339</v>
      </c>
      <c r="AA16" s="27"/>
      <c r="AB16" s="223"/>
      <c r="AC16" s="223"/>
      <c r="AD16" s="9">
        <f>IF(COUNTIF(AD17:AD31,"-")=COUNTA(AD17:AD31),"-",SUM(AD17:AD31))</f>
        <v>25359604515</v>
      </c>
      <c r="AE16" s="9" t="s">
        <v>11</v>
      </c>
    </row>
    <row r="17" spans="1:31" ht="14.65" customHeight="1" x14ac:dyDescent="0.15">
      <c r="A17" s="7" t="s">
        <v>9</v>
      </c>
      <c r="B17" s="7" t="s">
        <v>106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7004840</v>
      </c>
      <c r="Q17" s="26"/>
      <c r="R17" s="19"/>
      <c r="S17" s="19"/>
      <c r="T17" s="19" t="s">
        <v>107</v>
      </c>
      <c r="U17" s="19"/>
      <c r="V17" s="19"/>
      <c r="W17" s="19"/>
      <c r="X17" s="19"/>
      <c r="Y17" s="18"/>
      <c r="Z17" s="25">
        <v>878494</v>
      </c>
      <c r="AA17" s="27"/>
      <c r="AB17" s="223"/>
      <c r="AC17" s="223"/>
      <c r="AD17" s="9">
        <v>7004839972</v>
      </c>
      <c r="AE17" s="9">
        <v>878494000</v>
      </c>
    </row>
    <row r="18" spans="1:31" ht="14.65" customHeight="1" x14ac:dyDescent="0.15">
      <c r="A18" s="7" t="s">
        <v>12</v>
      </c>
      <c r="B18" s="7" t="s">
        <v>108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5">
        <v>321760</v>
      </c>
      <c r="Q18" s="26"/>
      <c r="R18" s="19"/>
      <c r="S18" s="19"/>
      <c r="T18" s="19" t="s">
        <v>109</v>
      </c>
      <c r="U18" s="19"/>
      <c r="V18" s="19"/>
      <c r="W18" s="19"/>
      <c r="X18" s="19"/>
      <c r="Y18" s="18"/>
      <c r="Z18" s="25" t="s">
        <v>339</v>
      </c>
      <c r="AA18" s="27"/>
      <c r="AB18" s="223"/>
      <c r="AC18" s="223"/>
      <c r="AD18" s="9">
        <v>321759880</v>
      </c>
      <c r="AE18" s="9" t="s">
        <v>11</v>
      </c>
    </row>
    <row r="19" spans="1:31" ht="14.65" customHeight="1" x14ac:dyDescent="0.15">
      <c r="A19" s="7" t="s">
        <v>14</v>
      </c>
      <c r="B19" s="7" t="s">
        <v>110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48126837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5155277</v>
      </c>
      <c r="AA19" s="27"/>
      <c r="AB19" s="223"/>
      <c r="AC19" s="223"/>
      <c r="AD19" s="9">
        <v>48126836846</v>
      </c>
      <c r="AE19" s="9">
        <v>5155277228</v>
      </c>
    </row>
    <row r="20" spans="1:31" ht="14.65" customHeight="1" x14ac:dyDescent="0.15">
      <c r="A20" s="7" t="s">
        <v>16</v>
      </c>
      <c r="B20" s="7" t="s">
        <v>111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-31159549</v>
      </c>
      <c r="Q20" s="26"/>
      <c r="R20" s="19"/>
      <c r="S20" s="19" t="s">
        <v>112</v>
      </c>
      <c r="T20" s="19"/>
      <c r="U20" s="19"/>
      <c r="V20" s="19"/>
      <c r="W20" s="19"/>
      <c r="X20" s="19"/>
      <c r="Y20" s="18"/>
      <c r="Z20" s="25">
        <v>2422331</v>
      </c>
      <c r="AA20" s="27" t="s">
        <v>345</v>
      </c>
      <c r="AB20" s="223"/>
      <c r="AC20" s="223"/>
      <c r="AD20" s="9">
        <v>-31159548553</v>
      </c>
      <c r="AE20" s="9">
        <f>IF(COUNTIF(AE21:AE28,"-")=COUNTA(AE21:AE28),"-",SUM(AE21:AE28))</f>
        <v>2422330528</v>
      </c>
    </row>
    <row r="21" spans="1:31" ht="14.65" customHeight="1" x14ac:dyDescent="0.15">
      <c r="A21" s="7" t="s">
        <v>18</v>
      </c>
      <c r="B21" s="7" t="s">
        <v>113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3698104</v>
      </c>
      <c r="Q21" s="26"/>
      <c r="R21" s="19"/>
      <c r="S21" s="19"/>
      <c r="T21" s="19" t="s">
        <v>351</v>
      </c>
      <c r="U21" s="19"/>
      <c r="V21" s="19"/>
      <c r="W21" s="19"/>
      <c r="X21" s="19"/>
      <c r="Y21" s="18"/>
      <c r="Z21" s="25">
        <v>2071275</v>
      </c>
      <c r="AA21" s="27"/>
      <c r="AB21" s="223"/>
      <c r="AC21" s="223"/>
      <c r="AD21" s="9">
        <v>3698103825</v>
      </c>
      <c r="AE21" s="9">
        <v>2071274894</v>
      </c>
    </row>
    <row r="22" spans="1:31" ht="14.65" customHeight="1" x14ac:dyDescent="0.15">
      <c r="A22" s="7" t="s">
        <v>20</v>
      </c>
      <c r="B22" s="7" t="s">
        <v>114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-2779044</v>
      </c>
      <c r="Q22" s="26"/>
      <c r="R22" s="19"/>
      <c r="S22" s="19"/>
      <c r="T22" s="19" t="s">
        <v>115</v>
      </c>
      <c r="U22" s="19"/>
      <c r="V22" s="19"/>
      <c r="W22" s="19"/>
      <c r="X22" s="19"/>
      <c r="Y22" s="18"/>
      <c r="Z22" s="25">
        <v>97410</v>
      </c>
      <c r="AA22" s="27"/>
      <c r="AB22" s="223"/>
      <c r="AC22" s="223"/>
      <c r="AD22" s="9">
        <v>-2779044401</v>
      </c>
      <c r="AE22" s="9">
        <v>97410390</v>
      </c>
    </row>
    <row r="23" spans="1:31" ht="14.65" customHeight="1" x14ac:dyDescent="0.15">
      <c r="A23" s="7" t="s">
        <v>22</v>
      </c>
      <c r="B23" s="7" t="s">
        <v>116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9"/>
      <c r="P23" s="25">
        <v>4515</v>
      </c>
      <c r="Q23" s="26"/>
      <c r="R23" s="19"/>
      <c r="S23" s="19"/>
      <c r="T23" s="19" t="s">
        <v>117</v>
      </c>
      <c r="U23" s="19"/>
      <c r="V23" s="19"/>
      <c r="W23" s="19"/>
      <c r="X23" s="19"/>
      <c r="Y23" s="18"/>
      <c r="Z23" s="25" t="s">
        <v>340</v>
      </c>
      <c r="AA23" s="27"/>
      <c r="AB23" s="223"/>
      <c r="AC23" s="223"/>
      <c r="AD23" s="9">
        <v>4515000</v>
      </c>
      <c r="AE23" s="9" t="s">
        <v>11</v>
      </c>
    </row>
    <row r="24" spans="1:31" ht="14.65" customHeight="1" x14ac:dyDescent="0.15">
      <c r="A24" s="7" t="s">
        <v>24</v>
      </c>
      <c r="B24" s="7" t="s">
        <v>118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9"/>
      <c r="P24" s="25">
        <v>-4515</v>
      </c>
      <c r="Q24" s="26"/>
      <c r="R24" s="18"/>
      <c r="S24" s="19"/>
      <c r="T24" s="19" t="s">
        <v>119</v>
      </c>
      <c r="U24" s="19"/>
      <c r="V24" s="19"/>
      <c r="W24" s="19"/>
      <c r="X24" s="19"/>
      <c r="Y24" s="18"/>
      <c r="Z24" s="25" t="s">
        <v>339</v>
      </c>
      <c r="AA24" s="27"/>
      <c r="AB24" s="223"/>
      <c r="AC24" s="223"/>
      <c r="AD24" s="9">
        <v>-4514998</v>
      </c>
      <c r="AE24" s="9" t="s">
        <v>11</v>
      </c>
    </row>
    <row r="25" spans="1:31" ht="14.65" customHeight="1" x14ac:dyDescent="0.15">
      <c r="A25" s="7" t="s">
        <v>26</v>
      </c>
      <c r="B25" s="7" t="s">
        <v>120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9"/>
      <c r="P25" s="25" t="s">
        <v>339</v>
      </c>
      <c r="Q25" s="26"/>
      <c r="R25" s="18"/>
      <c r="S25" s="19"/>
      <c r="T25" s="19" t="s">
        <v>121</v>
      </c>
      <c r="U25" s="19"/>
      <c r="V25" s="19"/>
      <c r="W25" s="19"/>
      <c r="X25" s="19"/>
      <c r="Y25" s="18"/>
      <c r="Z25" s="25" t="s">
        <v>340</v>
      </c>
      <c r="AA25" s="27"/>
      <c r="AB25" s="223"/>
      <c r="AC25" s="223"/>
      <c r="AD25" s="9" t="s">
        <v>11</v>
      </c>
      <c r="AE25" s="9" t="s">
        <v>11</v>
      </c>
    </row>
    <row r="26" spans="1:31" ht="14.65" customHeight="1" x14ac:dyDescent="0.15">
      <c r="A26" s="7" t="s">
        <v>28</v>
      </c>
      <c r="B26" s="7" t="s">
        <v>122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9"/>
      <c r="P26" s="25" t="s">
        <v>340</v>
      </c>
      <c r="Q26" s="26"/>
      <c r="R26" s="19"/>
      <c r="S26" s="19"/>
      <c r="T26" s="19" t="s">
        <v>123</v>
      </c>
      <c r="U26" s="19"/>
      <c r="V26" s="19"/>
      <c r="W26" s="19"/>
      <c r="X26" s="19"/>
      <c r="Y26" s="18"/>
      <c r="Z26" s="25">
        <v>169783</v>
      </c>
      <c r="AA26" s="27"/>
      <c r="AB26" s="223"/>
      <c r="AC26" s="223"/>
      <c r="AD26" s="9" t="s">
        <v>11</v>
      </c>
      <c r="AE26" s="9">
        <v>169783374</v>
      </c>
    </row>
    <row r="27" spans="1:31" ht="14.65" customHeight="1" x14ac:dyDescent="0.15">
      <c r="A27" s="7" t="s">
        <v>30</v>
      </c>
      <c r="B27" s="7" t="s">
        <v>124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9"/>
      <c r="P27" s="25" t="s">
        <v>340</v>
      </c>
      <c r="Q27" s="26"/>
      <c r="R27" s="19"/>
      <c r="S27" s="19"/>
      <c r="T27" s="19" t="s">
        <v>125</v>
      </c>
      <c r="U27" s="19"/>
      <c r="V27" s="19"/>
      <c r="W27" s="19"/>
      <c r="X27" s="19"/>
      <c r="Y27" s="18"/>
      <c r="Z27" s="25">
        <v>78463</v>
      </c>
      <c r="AA27" s="27"/>
      <c r="AB27" s="223"/>
      <c r="AC27" s="223"/>
      <c r="AD27" s="9" t="s">
        <v>11</v>
      </c>
      <c r="AE27" s="9">
        <v>78462801</v>
      </c>
    </row>
    <row r="28" spans="1:31" ht="14.65" customHeight="1" x14ac:dyDescent="0.15">
      <c r="A28" s="7" t="s">
        <v>32</v>
      </c>
      <c r="B28" s="7" t="s">
        <v>126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9"/>
      <c r="P28" s="25" t="s">
        <v>341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5399</v>
      </c>
      <c r="AA28" s="27"/>
      <c r="AB28" s="223"/>
      <c r="AC28" s="223"/>
      <c r="AD28" s="9" t="s">
        <v>11</v>
      </c>
      <c r="AE28" s="9">
        <v>5399069</v>
      </c>
    </row>
    <row r="29" spans="1:31" ht="14.65" customHeight="1" x14ac:dyDescent="0.15">
      <c r="A29" s="7" t="s">
        <v>34</v>
      </c>
      <c r="B29" s="7" t="s">
        <v>99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5" t="s">
        <v>341</v>
      </c>
      <c r="Q29" s="26"/>
      <c r="R29" s="224" t="s">
        <v>100</v>
      </c>
      <c r="S29" s="225"/>
      <c r="T29" s="225"/>
      <c r="U29" s="225"/>
      <c r="V29" s="225"/>
      <c r="W29" s="225"/>
      <c r="X29" s="225"/>
      <c r="Y29" s="225"/>
      <c r="Z29" s="30">
        <v>25179979</v>
      </c>
      <c r="AA29" s="31" t="s">
        <v>345</v>
      </c>
      <c r="AB29" s="223"/>
      <c r="AC29" s="223"/>
      <c r="AD29" s="9" t="s">
        <v>11</v>
      </c>
      <c r="AE29" s="9">
        <f>IF(AND(AE14="-",AE20="-"),"-",SUM(AE14,AE20))</f>
        <v>25179979149</v>
      </c>
    </row>
    <row r="30" spans="1:31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5" t="s">
        <v>341</v>
      </c>
      <c r="Q30" s="26"/>
      <c r="R30" s="19" t="s">
        <v>320</v>
      </c>
      <c r="S30" s="32"/>
      <c r="T30" s="32"/>
      <c r="U30" s="32"/>
      <c r="V30" s="32"/>
      <c r="W30" s="32"/>
      <c r="X30" s="32"/>
      <c r="Y30" s="32"/>
      <c r="Z30" s="33"/>
      <c r="AA30" s="34"/>
      <c r="AB30" s="223"/>
      <c r="AC30" s="223"/>
      <c r="AD30" s="9" t="s">
        <v>11</v>
      </c>
    </row>
    <row r="31" spans="1:31" ht="14.65" customHeight="1" x14ac:dyDescent="0.15">
      <c r="A31" s="7" t="s">
        <v>38</v>
      </c>
      <c r="B31" s="7" t="s">
        <v>129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18"/>
      <c r="P31" s="25">
        <v>146657</v>
      </c>
      <c r="Q31" s="26"/>
      <c r="R31" s="19"/>
      <c r="S31" s="19" t="s">
        <v>130</v>
      </c>
      <c r="T31" s="19"/>
      <c r="U31" s="19"/>
      <c r="V31" s="19"/>
      <c r="W31" s="19"/>
      <c r="X31" s="19"/>
      <c r="Y31" s="18"/>
      <c r="Z31" s="25">
        <v>67896319</v>
      </c>
      <c r="AA31" s="27"/>
      <c r="AB31" s="223"/>
      <c r="AC31" s="223"/>
      <c r="AD31" s="9">
        <v>146656944</v>
      </c>
      <c r="AE31" s="9">
        <f>IF(AND(AD14="-",AD62="-",AD63="-"),"-",SUM(AD14,AD62,AD63))</f>
        <v>67896319062</v>
      </c>
    </row>
    <row r="32" spans="1:31" ht="14.65" customHeight="1" x14ac:dyDescent="0.15">
      <c r="A32" s="7" t="s">
        <v>40</v>
      </c>
      <c r="B32" s="7" t="s">
        <v>131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18"/>
      <c r="P32" s="25">
        <v>32997263</v>
      </c>
      <c r="Q32" s="26"/>
      <c r="R32" s="19"/>
      <c r="S32" s="18" t="s">
        <v>132</v>
      </c>
      <c r="T32" s="19"/>
      <c r="U32" s="19"/>
      <c r="V32" s="19"/>
      <c r="W32" s="19"/>
      <c r="X32" s="19"/>
      <c r="Y32" s="18"/>
      <c r="Z32" s="25">
        <v>-22388302</v>
      </c>
      <c r="AA32" s="27"/>
      <c r="AB32" s="223"/>
      <c r="AC32" s="223"/>
      <c r="AD32" s="9">
        <f>IF(COUNTIF(AD33:AD40,"-")=COUNTA(AD33:AD40),"-",SUM(AD33:AD40))</f>
        <v>32997262779</v>
      </c>
      <c r="AE32" s="9" t="e">
        <f>IF(AND(AE69="-",AE31="-",#REF!="-"),"-",SUM(AE69)-SUM(AE31,#REF!))</f>
        <v>#REF!</v>
      </c>
    </row>
    <row r="33" spans="1:30" ht="14.65" customHeight="1" x14ac:dyDescent="0.15">
      <c r="A33" s="7" t="s">
        <v>42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18"/>
      <c r="P33" s="25">
        <v>370461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5"/>
      <c r="AB33" s="223"/>
      <c r="AC33" s="223"/>
      <c r="AD33" s="9">
        <v>370460702</v>
      </c>
    </row>
    <row r="34" spans="1:30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18"/>
      <c r="P34" s="25">
        <v>2765876</v>
      </c>
      <c r="Q34" s="26"/>
      <c r="R34" s="226"/>
      <c r="S34" s="227"/>
      <c r="T34" s="227"/>
      <c r="U34" s="227"/>
      <c r="V34" s="227"/>
      <c r="W34" s="227"/>
      <c r="X34" s="227"/>
      <c r="Y34" s="227"/>
      <c r="Z34" s="25"/>
      <c r="AA34" s="27"/>
      <c r="AB34" s="223"/>
      <c r="AC34" s="223"/>
      <c r="AD34" s="9">
        <v>2765876226</v>
      </c>
    </row>
    <row r="35" spans="1:30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18"/>
      <c r="P35" s="25">
        <v>-1170293</v>
      </c>
      <c r="Q35" s="26"/>
      <c r="R35" s="19"/>
      <c r="S35" s="32"/>
      <c r="T35" s="32"/>
      <c r="U35" s="32"/>
      <c r="V35" s="32"/>
      <c r="W35" s="32"/>
      <c r="X35" s="32"/>
      <c r="Y35" s="32"/>
      <c r="Z35" s="33"/>
      <c r="AA35" s="36"/>
      <c r="AB35" s="223"/>
      <c r="AC35" s="223"/>
      <c r="AD35" s="9">
        <v>-1170292798</v>
      </c>
    </row>
    <row r="36" spans="1:30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80741690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5"/>
      <c r="AB36" s="223"/>
      <c r="AC36" s="223"/>
      <c r="AD36" s="9">
        <v>80741689577</v>
      </c>
    </row>
    <row r="37" spans="1:30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-49823306</v>
      </c>
      <c r="Q37" s="26"/>
      <c r="R37" s="17"/>
      <c r="S37" s="18"/>
      <c r="T37" s="18"/>
      <c r="U37" s="18"/>
      <c r="V37" s="18"/>
      <c r="W37" s="18"/>
      <c r="X37" s="18"/>
      <c r="Y37" s="37"/>
      <c r="Z37" s="25"/>
      <c r="AA37" s="35"/>
      <c r="AB37" s="223"/>
      <c r="AC37" s="223"/>
      <c r="AD37" s="9">
        <v>-49823306209</v>
      </c>
    </row>
    <row r="38" spans="1:30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18"/>
      <c r="P38" s="25" t="s">
        <v>340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5"/>
      <c r="AB38" s="223"/>
      <c r="AC38" s="223"/>
      <c r="AD38" s="9" t="s">
        <v>11</v>
      </c>
    </row>
    <row r="39" spans="1:30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18"/>
      <c r="P39" s="25" t="s">
        <v>339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B39" s="223"/>
      <c r="AC39" s="223"/>
      <c r="AD39" s="9" t="s">
        <v>11</v>
      </c>
    </row>
    <row r="40" spans="1:30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18"/>
      <c r="P40" s="25">
        <v>112835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B40" s="223"/>
      <c r="AC40" s="223"/>
      <c r="AD40" s="9">
        <v>112835281</v>
      </c>
    </row>
    <row r="41" spans="1:30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9"/>
      <c r="P41" s="25">
        <v>5269769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B41" s="223"/>
      <c r="AC41" s="223"/>
      <c r="AD41" s="9">
        <v>5269768638</v>
      </c>
    </row>
    <row r="42" spans="1:30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9"/>
      <c r="P42" s="25">
        <v>-3915168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B42" s="223"/>
      <c r="AC42" s="223"/>
      <c r="AD42" s="9">
        <v>-3915167727</v>
      </c>
    </row>
    <row r="43" spans="1:30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9"/>
      <c r="P43" s="25">
        <v>1339049</v>
      </c>
      <c r="Q43" s="26" t="s">
        <v>345</v>
      </c>
      <c r="R43" s="38"/>
      <c r="S43" s="38"/>
      <c r="T43" s="38"/>
      <c r="U43" s="38"/>
      <c r="V43" s="38"/>
      <c r="W43" s="38"/>
      <c r="X43" s="38"/>
      <c r="Y43" s="38"/>
      <c r="Z43" s="21"/>
      <c r="AA43" s="39"/>
      <c r="AB43" s="223"/>
      <c r="AC43" s="223"/>
      <c r="AD43" s="9">
        <f>IF(COUNTIF(AD44:AD45,"-")=COUNTA(AD44:AD45),"-",SUM(AD44:AD45))</f>
        <v>1339049355</v>
      </c>
    </row>
    <row r="44" spans="1:30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18"/>
      <c r="P44" s="25">
        <v>17177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B44" s="223"/>
      <c r="AC44" s="223"/>
      <c r="AD44" s="9">
        <v>17176800</v>
      </c>
    </row>
    <row r="45" spans="1:30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18"/>
      <c r="P45" s="25">
        <v>1321873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B45" s="223"/>
      <c r="AC45" s="223"/>
      <c r="AD45" s="9">
        <v>1321872555</v>
      </c>
    </row>
    <row r="46" spans="1:30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18"/>
      <c r="P46" s="25">
        <v>4499998</v>
      </c>
      <c r="Q46" s="26" t="s">
        <v>345</v>
      </c>
      <c r="R46" s="38"/>
      <c r="S46" s="38"/>
      <c r="T46" s="38"/>
      <c r="U46" s="38"/>
      <c r="V46" s="38"/>
      <c r="W46" s="38"/>
      <c r="X46" s="38"/>
      <c r="Y46" s="38"/>
      <c r="Z46" s="21"/>
      <c r="AA46" s="39"/>
      <c r="AB46" s="223"/>
      <c r="AC46" s="223"/>
      <c r="AD46" s="9">
        <f>IF(COUNTIF(AD47:AD58,"-")=COUNTA(AD47:AD58),"-",SUM(AD47,AD51:AD54,AD57:AD58))</f>
        <v>4499997502</v>
      </c>
    </row>
    <row r="47" spans="1:30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18"/>
      <c r="P47" s="25">
        <v>245300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B47" s="223"/>
      <c r="AC47" s="223"/>
      <c r="AD47" s="9">
        <f>IF(COUNTIF(AD48:AD50,"-")=COUNTA(AD48:AD50),"-",SUM(AD48:AD50))</f>
        <v>245300497</v>
      </c>
    </row>
    <row r="48" spans="1:30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18"/>
      <c r="P48" s="25" t="s">
        <v>339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B48" s="223"/>
      <c r="AC48" s="223"/>
      <c r="AD48" s="9" t="s">
        <v>11</v>
      </c>
    </row>
    <row r="49" spans="1:30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18"/>
      <c r="P49" s="25">
        <v>245300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B49" s="223"/>
      <c r="AC49" s="223"/>
      <c r="AD49" s="9">
        <v>245300497</v>
      </c>
    </row>
    <row r="50" spans="1:30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18"/>
      <c r="P50" s="25" t="s">
        <v>339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B50" s="223"/>
      <c r="AC50" s="223"/>
      <c r="AD50" s="9" t="s">
        <v>11</v>
      </c>
    </row>
    <row r="51" spans="1:30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18"/>
      <c r="P51" s="25">
        <v>-5569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B51" s="223"/>
      <c r="AC51" s="223"/>
      <c r="AD51" s="9">
        <v>-5569331</v>
      </c>
    </row>
    <row r="52" spans="1:30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18"/>
      <c r="P52" s="25">
        <v>158984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B52" s="223"/>
      <c r="AC52" s="223"/>
      <c r="AD52" s="9">
        <v>158983923</v>
      </c>
    </row>
    <row r="53" spans="1:30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18"/>
      <c r="P53" s="25">
        <v>557398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B53" s="223"/>
      <c r="AC53" s="223"/>
      <c r="AD53" s="9">
        <v>557398200</v>
      </c>
    </row>
    <row r="54" spans="1:30" ht="14.65" customHeight="1" x14ac:dyDescent="0.15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18"/>
      <c r="P54" s="25">
        <v>3552305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B54" s="223"/>
      <c r="AC54" s="223"/>
      <c r="AD54" s="9">
        <f>IF(COUNTIF(AD55:AD56,"-")=COUNTA(AD55:AD56),"-",SUM(AD55:AD56))</f>
        <v>3552305413</v>
      </c>
    </row>
    <row r="55" spans="1:30" ht="14.65" customHeight="1" x14ac:dyDescent="0.15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18"/>
      <c r="P55" s="25">
        <v>538557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B55" s="223"/>
      <c r="AC55" s="223"/>
      <c r="AD55" s="9">
        <v>538557000</v>
      </c>
    </row>
    <row r="56" spans="1:30" ht="14.65" customHeight="1" x14ac:dyDescent="0.15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18"/>
      <c r="P56" s="25">
        <v>3013748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B56" s="223"/>
      <c r="AC56" s="223"/>
      <c r="AD56" s="9">
        <v>3013748413</v>
      </c>
    </row>
    <row r="57" spans="1:30" ht="14.65" customHeight="1" x14ac:dyDescent="0.15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18"/>
      <c r="P57" s="25">
        <v>16809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B57" s="223"/>
      <c r="AC57" s="223"/>
      <c r="AD57" s="9">
        <v>16808800</v>
      </c>
    </row>
    <row r="58" spans="1:30" ht="14.65" customHeight="1" x14ac:dyDescent="0.15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18"/>
      <c r="P58" s="25">
        <v>-25230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B58" s="223"/>
      <c r="AC58" s="223"/>
      <c r="AD58" s="9">
        <v>-25230000</v>
      </c>
    </row>
    <row r="59" spans="1:30" ht="14.65" customHeight="1" x14ac:dyDescent="0.15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18"/>
      <c r="P59" s="25">
        <v>5137481</v>
      </c>
      <c r="Q59" s="26" t="s">
        <v>345</v>
      </c>
      <c r="R59" s="38"/>
      <c r="S59" s="38"/>
      <c r="T59" s="38"/>
      <c r="U59" s="38"/>
      <c r="V59" s="38"/>
      <c r="W59" s="38"/>
      <c r="X59" s="38"/>
      <c r="Y59" s="38"/>
      <c r="Z59" s="21"/>
      <c r="AA59" s="39"/>
      <c r="AB59" s="223"/>
      <c r="AC59" s="223"/>
      <c r="AD59" s="9">
        <f>IF(COUNTIF(AD60:AD68,"-")=COUNTA(AD60:AD68),"-",SUM(AD60:AD63,AD66:AD68))</f>
        <v>5137480658</v>
      </c>
    </row>
    <row r="60" spans="1:30" ht="14.65" customHeight="1" x14ac:dyDescent="0.15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18"/>
      <c r="P60" s="25">
        <v>1939041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B60" s="223"/>
      <c r="AC60" s="223"/>
      <c r="AD60" s="9">
        <v>1939040769</v>
      </c>
    </row>
    <row r="61" spans="1:30" ht="14.65" customHeight="1" x14ac:dyDescent="0.15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18"/>
      <c r="O61" s="18"/>
      <c r="P61" s="25">
        <v>852689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B61" s="223"/>
      <c r="AC61" s="223"/>
      <c r="AD61" s="9">
        <v>852689495</v>
      </c>
    </row>
    <row r="62" spans="1:30" ht="14.65" customHeight="1" x14ac:dyDescent="0.15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18"/>
      <c r="P62" s="25">
        <v>0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B62" s="223"/>
      <c r="AC62" s="223"/>
      <c r="AD62" s="9">
        <v>0</v>
      </c>
    </row>
    <row r="63" spans="1:30" ht="14.65" customHeight="1" x14ac:dyDescent="0.15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18"/>
      <c r="P63" s="25">
        <v>2345804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B63" s="223"/>
      <c r="AC63" s="223"/>
      <c r="AD63" s="9">
        <f>IF(COUNTIF(AD64:AD65,"-")=COUNTA(AD64:AD65),"-",SUM(AD64:AD65))</f>
        <v>2345804000</v>
      </c>
    </row>
    <row r="64" spans="1:30" ht="14.65" customHeight="1" x14ac:dyDescent="0.15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18"/>
      <c r="P64" s="25">
        <v>2286231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B64" s="223"/>
      <c r="AC64" s="223"/>
      <c r="AD64" s="9">
        <v>2286231000</v>
      </c>
    </row>
    <row r="65" spans="1:31" ht="14.65" customHeight="1" x14ac:dyDescent="0.15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18"/>
      <c r="P65" s="25">
        <v>59573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B65" s="223"/>
      <c r="AC65" s="223"/>
      <c r="AD65" s="9">
        <v>59573000</v>
      </c>
    </row>
    <row r="66" spans="1:31" ht="14.65" customHeight="1" x14ac:dyDescent="0.15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18"/>
      <c r="P66" s="25">
        <v>11180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B66" s="223"/>
      <c r="AC66" s="223"/>
      <c r="AD66" s="9">
        <v>11180073</v>
      </c>
    </row>
    <row r="67" spans="1:31" ht="14.65" customHeight="1" x14ac:dyDescent="0.15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18"/>
      <c r="P67" s="25" t="s">
        <v>341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B67" s="223"/>
      <c r="AC67" s="223"/>
      <c r="AD67" s="9" t="s">
        <v>11</v>
      </c>
    </row>
    <row r="68" spans="1:31" ht="14.65" customHeight="1" x14ac:dyDescent="0.15">
      <c r="A68" s="7" t="s">
        <v>96</v>
      </c>
      <c r="D68" s="24"/>
      <c r="E68" s="19"/>
      <c r="F68" s="38" t="s">
        <v>81</v>
      </c>
      <c r="G68" s="19"/>
      <c r="H68" s="19"/>
      <c r="I68" s="19"/>
      <c r="J68" s="19"/>
      <c r="K68" s="18"/>
      <c r="L68" s="18"/>
      <c r="M68" s="18"/>
      <c r="N68" s="18"/>
      <c r="O68" s="18"/>
      <c r="P68" s="25">
        <v>-11234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B68" s="223"/>
      <c r="AC68" s="223"/>
      <c r="AD68" s="9">
        <v>-11233679</v>
      </c>
    </row>
    <row r="69" spans="1:31" ht="14.65" customHeight="1" thickBot="1" x14ac:dyDescent="0.2">
      <c r="A69" s="7">
        <v>1565000</v>
      </c>
      <c r="B69" s="7" t="s">
        <v>127</v>
      </c>
      <c r="D69" s="24"/>
      <c r="E69" s="19" t="s">
        <v>97</v>
      </c>
      <c r="F69" s="19"/>
      <c r="G69" s="19"/>
      <c r="H69" s="19"/>
      <c r="I69" s="19"/>
      <c r="J69" s="19"/>
      <c r="K69" s="18"/>
      <c r="L69" s="18"/>
      <c r="M69" s="18"/>
      <c r="N69" s="18"/>
      <c r="O69" s="18"/>
      <c r="P69" s="25" t="s">
        <v>339</v>
      </c>
      <c r="Q69" s="26"/>
      <c r="R69" s="228" t="s">
        <v>128</v>
      </c>
      <c r="S69" s="229"/>
      <c r="T69" s="229"/>
      <c r="U69" s="229"/>
      <c r="V69" s="229"/>
      <c r="W69" s="229"/>
      <c r="X69" s="229"/>
      <c r="Y69" s="230"/>
      <c r="Z69" s="40">
        <v>45508017</v>
      </c>
      <c r="AA69" s="41"/>
      <c r="AB69" s="223"/>
      <c r="AC69" s="223"/>
      <c r="AD69" s="9" t="s">
        <v>11</v>
      </c>
      <c r="AE69" s="9">
        <f>IF(AND(AD70="-",AE29="-"),"-",SUM(AD70)-SUM(AE29))</f>
        <v>45508016571</v>
      </c>
    </row>
    <row r="70" spans="1:31" ht="14.65" customHeight="1" thickBot="1" x14ac:dyDescent="0.2">
      <c r="A70" s="7" t="s">
        <v>1</v>
      </c>
      <c r="B70" s="7" t="s">
        <v>98</v>
      </c>
      <c r="D70" s="231" t="s">
        <v>2</v>
      </c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3"/>
      <c r="P70" s="42">
        <v>70687996</v>
      </c>
      <c r="Q70" s="43"/>
      <c r="R70" s="234" t="s">
        <v>321</v>
      </c>
      <c r="S70" s="235"/>
      <c r="T70" s="235"/>
      <c r="U70" s="235"/>
      <c r="V70" s="235"/>
      <c r="W70" s="235"/>
      <c r="X70" s="235"/>
      <c r="Y70" s="236"/>
      <c r="Z70" s="42">
        <v>70687996</v>
      </c>
      <c r="AA70" s="44"/>
      <c r="AB70" s="223"/>
      <c r="AC70" s="223"/>
      <c r="AD70" s="9">
        <f>IF(AND(AD14="-",AD59="-",AD69="-"),"-",SUM(AD14,AD59,AD69))</f>
        <v>70687995720</v>
      </c>
      <c r="AE70" s="9">
        <f>IF(AND(AE29="-",AE69="-"),"-",SUM(AE29,AE69))</f>
        <v>70687995720</v>
      </c>
    </row>
    <row r="71" spans="1:31" ht="14.65" customHeight="1" x14ac:dyDescent="0.15"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Z71" s="18"/>
      <c r="AA71" s="18"/>
      <c r="AB71" s="223"/>
      <c r="AC71" s="223"/>
    </row>
    <row r="72" spans="1:31" ht="14.65" customHeight="1" x14ac:dyDescent="0.15">
      <c r="D72" s="46"/>
      <c r="E72" s="47" t="s">
        <v>322</v>
      </c>
      <c r="F72" s="4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Z72" s="45"/>
      <c r="AA72" s="45"/>
      <c r="AB72" s="223"/>
      <c r="AC72" s="223"/>
    </row>
    <row r="73" spans="1:31" ht="14.65" customHeight="1" x14ac:dyDescent="0.15">
      <c r="AB73" s="223"/>
      <c r="AC73" s="223"/>
    </row>
    <row r="74" spans="1:31" ht="14.65" customHeight="1" x14ac:dyDescent="0.15">
      <c r="AB74" s="223"/>
      <c r="AC74" s="223"/>
    </row>
    <row r="75" spans="1:31" ht="14.65" customHeight="1" x14ac:dyDescent="0.15">
      <c r="AB75" s="223"/>
      <c r="AC75" s="223"/>
    </row>
    <row r="76" spans="1:31" ht="14.65" customHeight="1" x14ac:dyDescent="0.15">
      <c r="AB76" s="223"/>
      <c r="AC76" s="223"/>
    </row>
    <row r="77" spans="1:31" ht="16.5" customHeight="1" x14ac:dyDescent="0.15">
      <c r="AB77" s="223"/>
      <c r="AC77" s="223"/>
    </row>
    <row r="78" spans="1:31" ht="14.65" customHeight="1" x14ac:dyDescent="0.15">
      <c r="AB78" s="223"/>
      <c r="AC78" s="223"/>
    </row>
    <row r="79" spans="1:31" ht="9.75" customHeight="1" x14ac:dyDescent="0.15"/>
    <row r="80" spans="1:31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9:Y69"/>
    <mergeCell ref="D70:O70"/>
    <mergeCell ref="R70:Y70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AB50"/>
  <sheetViews>
    <sheetView topLeftCell="B1" zoomScale="85" zoomScaleNormal="85" zoomScaleSheetLayoutView="100" workbookViewId="0">
      <selection activeCell="N49" sqref="N49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28" x14ac:dyDescent="0.15">
      <c r="C1" s="80" t="s">
        <v>332</v>
      </c>
    </row>
    <row r="2" spans="1:28" x14ac:dyDescent="0.15">
      <c r="C2" s="80" t="s">
        <v>354</v>
      </c>
    </row>
    <row r="3" spans="1:28" x14ac:dyDescent="0.15">
      <c r="C3" s="80" t="s">
        <v>333</v>
      </c>
    </row>
    <row r="4" spans="1:28" x14ac:dyDescent="0.15">
      <c r="C4" s="80" t="s">
        <v>334</v>
      </c>
    </row>
    <row r="5" spans="1:28" x14ac:dyDescent="0.15">
      <c r="C5" s="80" t="s">
        <v>335</v>
      </c>
    </row>
    <row r="6" spans="1:28" x14ac:dyDescent="0.15">
      <c r="C6" s="80" t="s">
        <v>336</v>
      </c>
    </row>
    <row r="7" spans="1:28" x14ac:dyDescent="0.15">
      <c r="C7" s="80" t="s">
        <v>337</v>
      </c>
    </row>
    <row r="8" spans="1:28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28" ht="24" x14ac:dyDescent="0.2">
      <c r="C9" s="242" t="s">
        <v>342</v>
      </c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51"/>
    </row>
    <row r="10" spans="1:28" ht="17.25" x14ac:dyDescent="0.2">
      <c r="C10" s="243" t="s">
        <v>355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51"/>
    </row>
    <row r="11" spans="1:28" ht="17.25" x14ac:dyDescent="0.2">
      <c r="C11" s="243" t="s">
        <v>356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51"/>
    </row>
    <row r="12" spans="1:28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338</v>
      </c>
      <c r="P12" s="51"/>
    </row>
    <row r="13" spans="1:28" ht="18" thickBot="1" x14ac:dyDescent="0.25">
      <c r="A13" s="50" t="s">
        <v>315</v>
      </c>
      <c r="C13" s="244" t="s">
        <v>0</v>
      </c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6" t="s">
        <v>317</v>
      </c>
      <c r="O13" s="247"/>
      <c r="P13" s="51"/>
    </row>
    <row r="14" spans="1:28" x14ac:dyDescent="0.15">
      <c r="A14" s="50" t="s">
        <v>136</v>
      </c>
      <c r="C14" s="54"/>
      <c r="D14" s="55" t="s">
        <v>137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14402124</v>
      </c>
      <c r="O14" s="58"/>
      <c r="P14" s="59"/>
      <c r="R14" s="6">
        <f>IF(AND(R15="-",R30="-"),"-",SUM(R15,R30))</f>
        <v>14402123511</v>
      </c>
      <c r="AB14" s="217"/>
    </row>
    <row r="15" spans="1:28" x14ac:dyDescent="0.15">
      <c r="A15" s="50" t="s">
        <v>138</v>
      </c>
      <c r="C15" s="54"/>
      <c r="D15" s="55"/>
      <c r="E15" s="55" t="s">
        <v>139</v>
      </c>
      <c r="F15" s="55"/>
      <c r="G15" s="55"/>
      <c r="H15" s="55"/>
      <c r="I15" s="55"/>
      <c r="J15" s="55"/>
      <c r="K15" s="56"/>
      <c r="L15" s="56"/>
      <c r="M15" s="56"/>
      <c r="N15" s="57">
        <v>8536165</v>
      </c>
      <c r="O15" s="60"/>
      <c r="P15" s="59"/>
      <c r="R15" s="6">
        <f>IF(COUNTIF(R16:R29,"-")=COUNTA(R16:R29),"-",SUM(R16,R21,R26))</f>
        <v>8536164677</v>
      </c>
      <c r="AB15" s="217"/>
    </row>
    <row r="16" spans="1:28" x14ac:dyDescent="0.15">
      <c r="A16" s="50" t="s">
        <v>140</v>
      </c>
      <c r="C16" s="54"/>
      <c r="D16" s="55"/>
      <c r="E16" s="55"/>
      <c r="F16" s="55" t="s">
        <v>141</v>
      </c>
      <c r="G16" s="55"/>
      <c r="H16" s="55"/>
      <c r="I16" s="55"/>
      <c r="J16" s="55"/>
      <c r="K16" s="56"/>
      <c r="L16" s="56"/>
      <c r="M16" s="56"/>
      <c r="N16" s="57">
        <v>2676434</v>
      </c>
      <c r="O16" s="60"/>
      <c r="P16" s="59"/>
      <c r="R16" s="6">
        <f>IF(COUNTIF(R17:R20,"-")=COUNTA(R17:R20),"-",SUM(R17:R20))</f>
        <v>2676433962</v>
      </c>
      <c r="AB16" s="217"/>
    </row>
    <row r="17" spans="1:28" x14ac:dyDescent="0.15">
      <c r="A17" s="50" t="s">
        <v>142</v>
      </c>
      <c r="C17" s="54"/>
      <c r="D17" s="55"/>
      <c r="E17" s="55"/>
      <c r="F17" s="55"/>
      <c r="G17" s="55" t="s">
        <v>143</v>
      </c>
      <c r="H17" s="55"/>
      <c r="I17" s="55"/>
      <c r="J17" s="55"/>
      <c r="K17" s="56"/>
      <c r="L17" s="56"/>
      <c r="M17" s="56"/>
      <c r="N17" s="57">
        <v>2098879</v>
      </c>
      <c r="O17" s="60"/>
      <c r="P17" s="59"/>
      <c r="R17" s="6">
        <v>2098878971</v>
      </c>
      <c r="AB17" s="217"/>
    </row>
    <row r="18" spans="1:28" x14ac:dyDescent="0.15">
      <c r="A18" s="50" t="s">
        <v>144</v>
      </c>
      <c r="C18" s="54"/>
      <c r="D18" s="55"/>
      <c r="E18" s="55"/>
      <c r="F18" s="55"/>
      <c r="G18" s="55" t="s">
        <v>145</v>
      </c>
      <c r="H18" s="55"/>
      <c r="I18" s="55"/>
      <c r="J18" s="55"/>
      <c r="K18" s="56"/>
      <c r="L18" s="56"/>
      <c r="M18" s="56"/>
      <c r="N18" s="57">
        <v>169783</v>
      </c>
      <c r="O18" s="60"/>
      <c r="P18" s="59"/>
      <c r="R18" s="6">
        <v>169783374</v>
      </c>
      <c r="AB18" s="217"/>
    </row>
    <row r="19" spans="1:28" x14ac:dyDescent="0.15">
      <c r="A19" s="50" t="s">
        <v>146</v>
      </c>
      <c r="C19" s="54"/>
      <c r="D19" s="55"/>
      <c r="E19" s="55"/>
      <c r="F19" s="55"/>
      <c r="G19" s="55" t="s">
        <v>147</v>
      </c>
      <c r="H19" s="55"/>
      <c r="I19" s="55"/>
      <c r="J19" s="55"/>
      <c r="K19" s="56"/>
      <c r="L19" s="56"/>
      <c r="M19" s="56"/>
      <c r="N19" s="57" t="s">
        <v>343</v>
      </c>
      <c r="O19" s="60"/>
      <c r="P19" s="59"/>
      <c r="R19" s="6" t="s">
        <v>11</v>
      </c>
      <c r="AB19" s="217"/>
    </row>
    <row r="20" spans="1:28" x14ac:dyDescent="0.15">
      <c r="A20" s="50" t="s">
        <v>148</v>
      </c>
      <c r="C20" s="54"/>
      <c r="D20" s="55"/>
      <c r="E20" s="55"/>
      <c r="F20" s="55"/>
      <c r="G20" s="55" t="s">
        <v>35</v>
      </c>
      <c r="H20" s="55"/>
      <c r="I20" s="55"/>
      <c r="J20" s="55"/>
      <c r="K20" s="56"/>
      <c r="L20" s="56"/>
      <c r="M20" s="56"/>
      <c r="N20" s="57">
        <v>407772</v>
      </c>
      <c r="O20" s="60"/>
      <c r="P20" s="59"/>
      <c r="R20" s="6">
        <v>407771617</v>
      </c>
      <c r="AB20" s="217"/>
    </row>
    <row r="21" spans="1:28" x14ac:dyDescent="0.15">
      <c r="A21" s="50" t="s">
        <v>149</v>
      </c>
      <c r="C21" s="54"/>
      <c r="D21" s="55"/>
      <c r="E21" s="55"/>
      <c r="F21" s="55" t="s">
        <v>150</v>
      </c>
      <c r="G21" s="55"/>
      <c r="H21" s="55"/>
      <c r="I21" s="55"/>
      <c r="J21" s="55"/>
      <c r="K21" s="56"/>
      <c r="L21" s="56"/>
      <c r="M21" s="56"/>
      <c r="N21" s="57">
        <v>5635563</v>
      </c>
      <c r="O21" s="60" t="s">
        <v>345</v>
      </c>
      <c r="P21" s="59"/>
      <c r="R21" s="6">
        <f>IF(COUNTIF(R22:R25,"-")=COUNTA(R22:R25),"-",SUM(R22:R25))</f>
        <v>5635563300</v>
      </c>
      <c r="AB21" s="217"/>
    </row>
    <row r="22" spans="1:28" x14ac:dyDescent="0.15">
      <c r="A22" s="50" t="s">
        <v>151</v>
      </c>
      <c r="C22" s="54"/>
      <c r="D22" s="55"/>
      <c r="E22" s="55"/>
      <c r="F22" s="55"/>
      <c r="G22" s="55" t="s">
        <v>152</v>
      </c>
      <c r="H22" s="55"/>
      <c r="I22" s="55"/>
      <c r="J22" s="55"/>
      <c r="K22" s="56"/>
      <c r="L22" s="56"/>
      <c r="M22" s="56"/>
      <c r="N22" s="57">
        <v>2155887</v>
      </c>
      <c r="O22" s="60"/>
      <c r="P22" s="59"/>
      <c r="R22" s="6">
        <v>2155886847</v>
      </c>
      <c r="AB22" s="217"/>
    </row>
    <row r="23" spans="1:28" x14ac:dyDescent="0.15">
      <c r="A23" s="50" t="s">
        <v>153</v>
      </c>
      <c r="C23" s="54"/>
      <c r="D23" s="55"/>
      <c r="E23" s="55"/>
      <c r="F23" s="55"/>
      <c r="G23" s="55" t="s">
        <v>154</v>
      </c>
      <c r="H23" s="55"/>
      <c r="I23" s="55"/>
      <c r="J23" s="55"/>
      <c r="K23" s="56"/>
      <c r="L23" s="56"/>
      <c r="M23" s="56"/>
      <c r="N23" s="57">
        <v>147842</v>
      </c>
      <c r="O23" s="60"/>
      <c r="P23" s="59"/>
      <c r="R23" s="6">
        <v>147841705</v>
      </c>
      <c r="AB23" s="217"/>
    </row>
    <row r="24" spans="1:28" x14ac:dyDescent="0.15">
      <c r="A24" s="50" t="s">
        <v>155</v>
      </c>
      <c r="C24" s="54"/>
      <c r="D24" s="55"/>
      <c r="E24" s="55"/>
      <c r="F24" s="55"/>
      <c r="G24" s="55" t="s">
        <v>156</v>
      </c>
      <c r="H24" s="55"/>
      <c r="I24" s="55"/>
      <c r="J24" s="55"/>
      <c r="K24" s="56"/>
      <c r="L24" s="56"/>
      <c r="M24" s="56"/>
      <c r="N24" s="57">
        <v>3331835</v>
      </c>
      <c r="O24" s="60"/>
      <c r="P24" s="59"/>
      <c r="R24" s="6">
        <v>3331834748</v>
      </c>
      <c r="AB24" s="217"/>
    </row>
    <row r="25" spans="1:28" x14ac:dyDescent="0.15">
      <c r="A25" s="50" t="s">
        <v>157</v>
      </c>
      <c r="C25" s="54"/>
      <c r="D25" s="55"/>
      <c r="E25" s="55"/>
      <c r="F25" s="55"/>
      <c r="G25" s="55" t="s">
        <v>35</v>
      </c>
      <c r="H25" s="55"/>
      <c r="I25" s="55"/>
      <c r="J25" s="55"/>
      <c r="K25" s="56"/>
      <c r="L25" s="56"/>
      <c r="M25" s="56"/>
      <c r="N25" s="57" t="s">
        <v>344</v>
      </c>
      <c r="O25" s="60"/>
      <c r="P25" s="59"/>
      <c r="R25" s="6" t="s">
        <v>11</v>
      </c>
      <c r="AB25" s="217"/>
    </row>
    <row r="26" spans="1:28" x14ac:dyDescent="0.15">
      <c r="A26" s="50" t="s">
        <v>158</v>
      </c>
      <c r="C26" s="54"/>
      <c r="D26" s="55"/>
      <c r="E26" s="55"/>
      <c r="F26" s="55" t="s">
        <v>159</v>
      </c>
      <c r="G26" s="55"/>
      <c r="H26" s="55"/>
      <c r="I26" s="55"/>
      <c r="J26" s="55"/>
      <c r="K26" s="56"/>
      <c r="L26" s="56"/>
      <c r="M26" s="56"/>
      <c r="N26" s="57">
        <v>224167</v>
      </c>
      <c r="O26" s="60"/>
      <c r="P26" s="59"/>
      <c r="R26" s="6">
        <f>IF(COUNTIF(R27:R29,"-")=COUNTA(R27:R29),"-",SUM(R27:R29))</f>
        <v>224167415</v>
      </c>
      <c r="AB26" s="217"/>
    </row>
    <row r="27" spans="1:28" x14ac:dyDescent="0.15">
      <c r="A27" s="50" t="s">
        <v>160</v>
      </c>
      <c r="C27" s="54"/>
      <c r="D27" s="55"/>
      <c r="E27" s="55"/>
      <c r="F27" s="56"/>
      <c r="G27" s="56" t="s">
        <v>161</v>
      </c>
      <c r="H27" s="56"/>
      <c r="I27" s="55"/>
      <c r="J27" s="55"/>
      <c r="K27" s="56"/>
      <c r="L27" s="56"/>
      <c r="M27" s="56"/>
      <c r="N27" s="57">
        <v>171839</v>
      </c>
      <c r="O27" s="60"/>
      <c r="P27" s="59"/>
      <c r="R27" s="6">
        <v>171839391</v>
      </c>
      <c r="AB27" s="217"/>
    </row>
    <row r="28" spans="1:28" x14ac:dyDescent="0.15">
      <c r="A28" s="50" t="s">
        <v>162</v>
      </c>
      <c r="C28" s="54"/>
      <c r="D28" s="55"/>
      <c r="E28" s="55"/>
      <c r="F28" s="56"/>
      <c r="G28" s="55" t="s">
        <v>163</v>
      </c>
      <c r="H28" s="55"/>
      <c r="I28" s="55"/>
      <c r="J28" s="55"/>
      <c r="K28" s="56"/>
      <c r="L28" s="56"/>
      <c r="M28" s="56"/>
      <c r="N28" s="57">
        <v>9689</v>
      </c>
      <c r="O28" s="60"/>
      <c r="P28" s="59"/>
      <c r="R28" s="6">
        <v>9688640</v>
      </c>
      <c r="AB28" s="217"/>
    </row>
    <row r="29" spans="1:28" x14ac:dyDescent="0.15">
      <c r="A29" s="50" t="s">
        <v>164</v>
      </c>
      <c r="C29" s="54"/>
      <c r="D29" s="55"/>
      <c r="E29" s="55"/>
      <c r="F29" s="56"/>
      <c r="G29" s="55" t="s">
        <v>35</v>
      </c>
      <c r="H29" s="55"/>
      <c r="I29" s="55"/>
      <c r="J29" s="55"/>
      <c r="K29" s="56"/>
      <c r="L29" s="56"/>
      <c r="M29" s="56"/>
      <c r="N29" s="57">
        <v>42639</v>
      </c>
      <c r="O29" s="60"/>
      <c r="P29" s="59"/>
      <c r="R29" s="6">
        <v>42639384</v>
      </c>
      <c r="AB29" s="217"/>
    </row>
    <row r="30" spans="1:28" x14ac:dyDescent="0.15">
      <c r="A30" s="50" t="s">
        <v>165</v>
      </c>
      <c r="C30" s="54"/>
      <c r="D30" s="55"/>
      <c r="E30" s="56" t="s">
        <v>166</v>
      </c>
      <c r="F30" s="56"/>
      <c r="G30" s="55"/>
      <c r="H30" s="55"/>
      <c r="I30" s="55"/>
      <c r="J30" s="55"/>
      <c r="K30" s="56"/>
      <c r="L30" s="56"/>
      <c r="M30" s="56"/>
      <c r="N30" s="57">
        <v>5865959</v>
      </c>
      <c r="O30" s="60"/>
      <c r="P30" s="59"/>
      <c r="R30" s="6">
        <f>IF(COUNTIF(R31:R34,"-")=COUNTA(R31:R34),"-",SUM(R31:R34))</f>
        <v>5865958834</v>
      </c>
      <c r="AB30" s="217"/>
    </row>
    <row r="31" spans="1:28" x14ac:dyDescent="0.15">
      <c r="A31" s="50" t="s">
        <v>167</v>
      </c>
      <c r="C31" s="54"/>
      <c r="D31" s="55"/>
      <c r="E31" s="55"/>
      <c r="F31" s="55" t="s">
        <v>168</v>
      </c>
      <c r="G31" s="55"/>
      <c r="H31" s="55"/>
      <c r="I31" s="55"/>
      <c r="J31" s="55"/>
      <c r="K31" s="56"/>
      <c r="L31" s="56"/>
      <c r="M31" s="56"/>
      <c r="N31" s="57">
        <v>4890050</v>
      </c>
      <c r="O31" s="60"/>
      <c r="P31" s="59"/>
      <c r="R31" s="6">
        <v>4890049788</v>
      </c>
      <c r="AB31" s="217"/>
    </row>
    <row r="32" spans="1:28" x14ac:dyDescent="0.15">
      <c r="A32" s="50" t="s">
        <v>169</v>
      </c>
      <c r="C32" s="54"/>
      <c r="D32" s="55"/>
      <c r="E32" s="55"/>
      <c r="F32" s="55" t="s">
        <v>170</v>
      </c>
      <c r="G32" s="55"/>
      <c r="H32" s="55"/>
      <c r="I32" s="55"/>
      <c r="J32" s="55"/>
      <c r="K32" s="56"/>
      <c r="L32" s="56"/>
      <c r="M32" s="56"/>
      <c r="N32" s="57">
        <v>956422</v>
      </c>
      <c r="O32" s="60"/>
      <c r="P32" s="59"/>
      <c r="R32" s="6">
        <v>956421567</v>
      </c>
      <c r="AB32" s="217"/>
    </row>
    <row r="33" spans="1:28" x14ac:dyDescent="0.15">
      <c r="A33" s="50" t="s">
        <v>171</v>
      </c>
      <c r="C33" s="54"/>
      <c r="D33" s="55"/>
      <c r="E33" s="55"/>
      <c r="F33" s="55" t="s">
        <v>172</v>
      </c>
      <c r="G33" s="55"/>
      <c r="H33" s="55"/>
      <c r="I33" s="55"/>
      <c r="J33" s="55"/>
      <c r="K33" s="56"/>
      <c r="L33" s="56"/>
      <c r="M33" s="56"/>
      <c r="N33" s="57">
        <v>0</v>
      </c>
      <c r="O33" s="60"/>
      <c r="P33" s="59"/>
      <c r="R33" s="6">
        <v>0</v>
      </c>
      <c r="AB33" s="217"/>
    </row>
    <row r="34" spans="1:28" x14ac:dyDescent="0.15">
      <c r="A34" s="50" t="s">
        <v>173</v>
      </c>
      <c r="C34" s="54"/>
      <c r="D34" s="55"/>
      <c r="E34" s="55"/>
      <c r="F34" s="55" t="s">
        <v>35</v>
      </c>
      <c r="G34" s="55"/>
      <c r="H34" s="55"/>
      <c r="I34" s="55"/>
      <c r="J34" s="55"/>
      <c r="K34" s="56"/>
      <c r="L34" s="56"/>
      <c r="M34" s="56"/>
      <c r="N34" s="57">
        <v>19487</v>
      </c>
      <c r="O34" s="60"/>
      <c r="P34" s="59"/>
      <c r="R34" s="6">
        <v>19487479</v>
      </c>
      <c r="AB34" s="217"/>
    </row>
    <row r="35" spans="1:28" x14ac:dyDescent="0.15">
      <c r="A35" s="50" t="s">
        <v>174</v>
      </c>
      <c r="C35" s="54"/>
      <c r="D35" s="55" t="s">
        <v>175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1499761</v>
      </c>
      <c r="O35" s="60"/>
      <c r="P35" s="59"/>
      <c r="R35" s="6">
        <f>IF(COUNTIF(R36:R37,"-")=COUNTA(R36:R37),"-",SUM(R36:R37))</f>
        <v>1499761027</v>
      </c>
      <c r="AB35" s="217"/>
    </row>
    <row r="36" spans="1:28" x14ac:dyDescent="0.15">
      <c r="A36" s="50" t="s">
        <v>176</v>
      </c>
      <c r="C36" s="54"/>
      <c r="D36" s="55"/>
      <c r="E36" s="55" t="s">
        <v>177</v>
      </c>
      <c r="F36" s="55"/>
      <c r="G36" s="55"/>
      <c r="H36" s="55"/>
      <c r="I36" s="55"/>
      <c r="J36" s="55"/>
      <c r="K36" s="61"/>
      <c r="L36" s="61"/>
      <c r="M36" s="61"/>
      <c r="N36" s="57">
        <v>399659</v>
      </c>
      <c r="O36" s="60"/>
      <c r="P36" s="59"/>
      <c r="R36" s="6">
        <v>399658676</v>
      </c>
      <c r="AB36" s="217"/>
    </row>
    <row r="37" spans="1:28" x14ac:dyDescent="0.15">
      <c r="A37" s="50" t="s">
        <v>178</v>
      </c>
      <c r="C37" s="54"/>
      <c r="D37" s="55"/>
      <c r="E37" s="55" t="s">
        <v>35</v>
      </c>
      <c r="F37" s="55"/>
      <c r="G37" s="56"/>
      <c r="H37" s="55"/>
      <c r="I37" s="55"/>
      <c r="J37" s="55"/>
      <c r="K37" s="61"/>
      <c r="L37" s="61"/>
      <c r="M37" s="61"/>
      <c r="N37" s="57">
        <v>1100102</v>
      </c>
      <c r="O37" s="60"/>
      <c r="P37" s="59"/>
      <c r="R37" s="6">
        <v>1100102351</v>
      </c>
      <c r="AB37" s="217"/>
    </row>
    <row r="38" spans="1:28" x14ac:dyDescent="0.15">
      <c r="A38" s="50" t="s">
        <v>134</v>
      </c>
      <c r="C38" s="62" t="s">
        <v>135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12902362</v>
      </c>
      <c r="O38" s="66" t="s">
        <v>345</v>
      </c>
      <c r="P38" s="59"/>
      <c r="R38" s="6">
        <f>IF(COUNTIF(R14:R35,"-")=COUNTA(R14:R35),"-",SUM(R35)-SUM(R14))</f>
        <v>-12902362484</v>
      </c>
      <c r="AB38" s="217"/>
    </row>
    <row r="39" spans="1:28" x14ac:dyDescent="0.15">
      <c r="A39" s="50" t="s">
        <v>181</v>
      </c>
      <c r="C39" s="54"/>
      <c r="D39" s="55" t="s">
        <v>182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2132582</v>
      </c>
      <c r="O39" s="58" t="s">
        <v>345</v>
      </c>
      <c r="P39" s="59"/>
      <c r="R39" s="6">
        <f>IF(COUNTIF(R40:R44,"-")=COUNTA(R40:R44),"-",SUM(R40:R44))</f>
        <v>2132582306</v>
      </c>
      <c r="AB39" s="217"/>
    </row>
    <row r="40" spans="1:28" x14ac:dyDescent="0.15">
      <c r="A40" s="50" t="s">
        <v>183</v>
      </c>
      <c r="C40" s="54"/>
      <c r="D40" s="55"/>
      <c r="E40" s="56" t="s">
        <v>184</v>
      </c>
      <c r="F40" s="56"/>
      <c r="G40" s="55"/>
      <c r="H40" s="55"/>
      <c r="I40" s="55"/>
      <c r="J40" s="55"/>
      <c r="K40" s="56"/>
      <c r="L40" s="56"/>
      <c r="M40" s="56"/>
      <c r="N40" s="57">
        <v>468851</v>
      </c>
      <c r="O40" s="60"/>
      <c r="P40" s="59"/>
      <c r="R40" s="6">
        <v>468850560</v>
      </c>
      <c r="AB40" s="217"/>
    </row>
    <row r="41" spans="1:28" x14ac:dyDescent="0.15">
      <c r="A41" s="50" t="s">
        <v>185</v>
      </c>
      <c r="C41" s="54"/>
      <c r="D41" s="55"/>
      <c r="E41" s="56" t="s">
        <v>186</v>
      </c>
      <c r="F41" s="56"/>
      <c r="G41" s="55"/>
      <c r="H41" s="55"/>
      <c r="I41" s="55"/>
      <c r="J41" s="55"/>
      <c r="K41" s="56"/>
      <c r="L41" s="56"/>
      <c r="M41" s="56"/>
      <c r="N41" s="57">
        <v>25963</v>
      </c>
      <c r="O41" s="60"/>
      <c r="P41" s="59"/>
      <c r="R41" s="6">
        <v>25962801</v>
      </c>
      <c r="AB41" s="217"/>
    </row>
    <row r="42" spans="1:28" x14ac:dyDescent="0.15">
      <c r="A42" s="50" t="s">
        <v>187</v>
      </c>
      <c r="C42" s="54"/>
      <c r="D42" s="55"/>
      <c r="E42" s="56" t="s">
        <v>188</v>
      </c>
      <c r="F42" s="56"/>
      <c r="G42" s="55"/>
      <c r="H42" s="56"/>
      <c r="I42" s="55"/>
      <c r="J42" s="55"/>
      <c r="K42" s="56"/>
      <c r="L42" s="56"/>
      <c r="M42" s="56"/>
      <c r="N42" s="57" t="s">
        <v>344</v>
      </c>
      <c r="O42" s="60"/>
      <c r="P42" s="59"/>
      <c r="R42" s="6" t="s">
        <v>11</v>
      </c>
      <c r="AB42" s="217"/>
    </row>
    <row r="43" spans="1:28" x14ac:dyDescent="0.15">
      <c r="A43" s="50" t="s">
        <v>189</v>
      </c>
      <c r="C43" s="54"/>
      <c r="D43" s="55"/>
      <c r="E43" s="55" t="s">
        <v>190</v>
      </c>
      <c r="F43" s="55"/>
      <c r="G43" s="55"/>
      <c r="H43" s="55"/>
      <c r="I43" s="55"/>
      <c r="J43" s="55"/>
      <c r="K43" s="56"/>
      <c r="L43" s="56"/>
      <c r="M43" s="56"/>
      <c r="N43" s="57" t="s">
        <v>344</v>
      </c>
      <c r="O43" s="60"/>
      <c r="P43" s="59"/>
      <c r="R43" s="6" t="s">
        <v>11</v>
      </c>
      <c r="AB43" s="217"/>
    </row>
    <row r="44" spans="1:28" x14ac:dyDescent="0.15">
      <c r="A44" s="50" t="s">
        <v>191</v>
      </c>
      <c r="C44" s="54"/>
      <c r="D44" s="55"/>
      <c r="E44" s="55" t="s">
        <v>35</v>
      </c>
      <c r="F44" s="55"/>
      <c r="G44" s="55"/>
      <c r="H44" s="55"/>
      <c r="I44" s="55"/>
      <c r="J44" s="55"/>
      <c r="K44" s="56"/>
      <c r="L44" s="56"/>
      <c r="M44" s="56"/>
      <c r="N44" s="57">
        <v>1637769</v>
      </c>
      <c r="O44" s="60"/>
      <c r="P44" s="59"/>
      <c r="R44" s="6">
        <v>1637768945</v>
      </c>
      <c r="AB44" s="217"/>
    </row>
    <row r="45" spans="1:28" x14ac:dyDescent="0.15">
      <c r="A45" s="50" t="s">
        <v>192</v>
      </c>
      <c r="C45" s="54"/>
      <c r="D45" s="55" t="s">
        <v>193</v>
      </c>
      <c r="E45" s="55"/>
      <c r="F45" s="55"/>
      <c r="G45" s="55"/>
      <c r="H45" s="55"/>
      <c r="I45" s="55"/>
      <c r="J45" s="55"/>
      <c r="K45" s="61"/>
      <c r="L45" s="61"/>
      <c r="M45" s="61"/>
      <c r="N45" s="57">
        <v>23130</v>
      </c>
      <c r="O45" s="58" t="s">
        <v>345</v>
      </c>
      <c r="P45" s="59"/>
      <c r="R45" s="6">
        <f>IF(COUNTIF(R46:R47,"-")=COUNTA(R46:R47),"-",SUM(R46:R47))</f>
        <v>23129953</v>
      </c>
      <c r="AB45" s="217"/>
    </row>
    <row r="46" spans="1:28" x14ac:dyDescent="0.15">
      <c r="A46" s="50" t="s">
        <v>194</v>
      </c>
      <c r="C46" s="54"/>
      <c r="D46" s="55"/>
      <c r="E46" s="55" t="s">
        <v>195</v>
      </c>
      <c r="F46" s="55"/>
      <c r="G46" s="55"/>
      <c r="H46" s="55"/>
      <c r="I46" s="55"/>
      <c r="J46" s="55"/>
      <c r="K46" s="61"/>
      <c r="L46" s="61"/>
      <c r="M46" s="61"/>
      <c r="N46" s="57">
        <v>12004</v>
      </c>
      <c r="O46" s="60"/>
      <c r="P46" s="59"/>
      <c r="R46" s="6">
        <v>12004457</v>
      </c>
      <c r="AB46" s="217"/>
    </row>
    <row r="47" spans="1:28" ht="14.25" thickBot="1" x14ac:dyDescent="0.2">
      <c r="A47" s="50" t="s">
        <v>196</v>
      </c>
      <c r="C47" s="54"/>
      <c r="D47" s="55"/>
      <c r="E47" s="55" t="s">
        <v>35</v>
      </c>
      <c r="F47" s="55"/>
      <c r="G47" s="55"/>
      <c r="H47" s="55"/>
      <c r="I47" s="55"/>
      <c r="J47" s="55"/>
      <c r="K47" s="61"/>
      <c r="L47" s="61"/>
      <c r="M47" s="61"/>
      <c r="N47" s="57">
        <v>11125</v>
      </c>
      <c r="O47" s="60"/>
      <c r="P47" s="59"/>
      <c r="R47" s="6">
        <v>11125496</v>
      </c>
      <c r="AB47" s="217"/>
    </row>
    <row r="48" spans="1:28" ht="14.25" thickBot="1" x14ac:dyDescent="0.2">
      <c r="A48" s="50" t="s">
        <v>179</v>
      </c>
      <c r="C48" s="67" t="s">
        <v>180</v>
      </c>
      <c r="D48" s="68"/>
      <c r="E48" s="68"/>
      <c r="F48" s="68"/>
      <c r="G48" s="68"/>
      <c r="H48" s="68"/>
      <c r="I48" s="68"/>
      <c r="J48" s="68"/>
      <c r="K48" s="69"/>
      <c r="L48" s="69"/>
      <c r="M48" s="69"/>
      <c r="N48" s="70">
        <v>15011815</v>
      </c>
      <c r="O48" s="71" t="s">
        <v>345</v>
      </c>
      <c r="P48" s="59"/>
      <c r="R48" s="6">
        <f>IF(COUNTIF(R38:R47,"-")=COUNTA(R38:R47),"-",SUM(R38,R45)-SUM(R39))</f>
        <v>-15011814837</v>
      </c>
      <c r="AB48" s="217"/>
    </row>
    <row r="49" spans="1:12" s="73" customFormat="1" ht="3.75" customHeight="1" x14ac:dyDescent="0.15">
      <c r="A49" s="72"/>
      <c r="C49" s="74"/>
      <c r="D49" s="74"/>
      <c r="E49" s="75"/>
      <c r="F49" s="75"/>
      <c r="G49" s="75"/>
      <c r="H49" s="75"/>
      <c r="I49" s="75"/>
      <c r="J49" s="76"/>
      <c r="K49" s="76"/>
      <c r="L49" s="76"/>
    </row>
    <row r="50" spans="1:12" s="73" customFormat="1" ht="15.6" customHeight="1" x14ac:dyDescent="0.15">
      <c r="A50" s="72"/>
      <c r="C50" s="77"/>
      <c r="D50" s="77" t="s">
        <v>322</v>
      </c>
      <c r="E50" s="78"/>
      <c r="F50" s="78"/>
      <c r="G50" s="78"/>
      <c r="H50" s="78"/>
      <c r="I50" s="78"/>
      <c r="J50" s="79"/>
      <c r="K50" s="79"/>
      <c r="L50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X32"/>
  <sheetViews>
    <sheetView showGridLines="0" topLeftCell="B1" zoomScale="85" zoomScaleNormal="85" zoomScaleSheetLayoutView="100" workbookViewId="0">
      <selection activeCell="C12" sqref="C12"/>
    </sheetView>
  </sheetViews>
  <sheetFormatPr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1" spans="1:24" x14ac:dyDescent="0.15">
      <c r="C1" s="83" t="s">
        <v>332</v>
      </c>
    </row>
    <row r="2" spans="1:24" x14ac:dyDescent="0.15">
      <c r="C2" s="83" t="s">
        <v>354</v>
      </c>
    </row>
    <row r="3" spans="1:24" x14ac:dyDescent="0.15">
      <c r="C3" s="83" t="s">
        <v>333</v>
      </c>
    </row>
    <row r="4" spans="1:24" x14ac:dyDescent="0.15">
      <c r="C4" s="83" t="s">
        <v>334</v>
      </c>
    </row>
    <row r="5" spans="1:24" x14ac:dyDescent="0.15">
      <c r="C5" s="83" t="s">
        <v>335</v>
      </c>
    </row>
    <row r="6" spans="1:24" x14ac:dyDescent="0.15">
      <c r="C6" s="83" t="s">
        <v>336</v>
      </c>
    </row>
    <row r="7" spans="1:24" x14ac:dyDescent="0.15">
      <c r="C7" s="83" t="s">
        <v>337</v>
      </c>
    </row>
    <row r="9" spans="1:24" ht="24" x14ac:dyDescent="0.25">
      <c r="B9" s="82"/>
      <c r="C9" s="266" t="s">
        <v>346</v>
      </c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</row>
    <row r="10" spans="1:24" ht="17.25" x14ac:dyDescent="0.2">
      <c r="B10" s="84"/>
      <c r="C10" s="267" t="s">
        <v>355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</row>
    <row r="11" spans="1:24" ht="17.25" x14ac:dyDescent="0.2">
      <c r="B11" s="84"/>
      <c r="C11" s="267" t="s">
        <v>356</v>
      </c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</row>
    <row r="12" spans="1:24" ht="15.75" customHeight="1" thickBot="1" x14ac:dyDescent="0.2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218" t="s">
        <v>338</v>
      </c>
      <c r="Q12" s="86"/>
      <c r="R12" s="87"/>
    </row>
    <row r="13" spans="1:24" ht="12.75" customHeight="1" x14ac:dyDescent="0.15">
      <c r="B13" s="88"/>
      <c r="C13" s="268" t="s">
        <v>0</v>
      </c>
      <c r="D13" s="269"/>
      <c r="E13" s="269"/>
      <c r="F13" s="269"/>
      <c r="G13" s="269"/>
      <c r="H13" s="269"/>
      <c r="I13" s="269"/>
      <c r="J13" s="270"/>
      <c r="K13" s="274" t="s">
        <v>323</v>
      </c>
      <c r="L13" s="269"/>
      <c r="M13" s="89"/>
      <c r="N13" s="89"/>
      <c r="O13" s="89"/>
      <c r="P13" s="90"/>
      <c r="Q13" s="89"/>
      <c r="R13" s="90"/>
    </row>
    <row r="14" spans="1:24" ht="29.25" customHeight="1" thickBot="1" x14ac:dyDescent="0.2">
      <c r="A14" s="81" t="s">
        <v>315</v>
      </c>
      <c r="B14" s="88"/>
      <c r="C14" s="271"/>
      <c r="D14" s="272"/>
      <c r="E14" s="272"/>
      <c r="F14" s="272"/>
      <c r="G14" s="272"/>
      <c r="H14" s="272"/>
      <c r="I14" s="272"/>
      <c r="J14" s="273"/>
      <c r="K14" s="275"/>
      <c r="L14" s="272"/>
      <c r="M14" s="276" t="s">
        <v>324</v>
      </c>
      <c r="N14" s="277"/>
      <c r="O14" s="276" t="s">
        <v>325</v>
      </c>
      <c r="P14" s="278"/>
      <c r="Q14" s="279" t="s">
        <v>133</v>
      </c>
      <c r="R14" s="280"/>
    </row>
    <row r="15" spans="1:24" ht="15.95" customHeight="1" x14ac:dyDescent="0.15">
      <c r="A15" s="81" t="s">
        <v>197</v>
      </c>
      <c r="B15" s="91"/>
      <c r="C15" s="92" t="s">
        <v>198</v>
      </c>
      <c r="D15" s="93"/>
      <c r="E15" s="93"/>
      <c r="F15" s="93"/>
      <c r="G15" s="93"/>
      <c r="H15" s="93"/>
      <c r="I15" s="93"/>
      <c r="J15" s="94"/>
      <c r="K15" s="95">
        <v>48105445</v>
      </c>
      <c r="L15" s="96" t="s">
        <v>345</v>
      </c>
      <c r="M15" s="95">
        <v>71797011</v>
      </c>
      <c r="N15" s="97"/>
      <c r="O15" s="95">
        <v>-23691565</v>
      </c>
      <c r="P15" s="99"/>
      <c r="Q15" s="98" t="s">
        <v>347</v>
      </c>
      <c r="R15" s="99"/>
      <c r="U15" s="221">
        <f t="shared" ref="U15:U20" si="0">IF(COUNTIF(V15:X15,"-")=COUNTA(V15:X15),"-",SUM(V15:X15))</f>
        <v>48105445402</v>
      </c>
      <c r="V15" s="221">
        <v>71797010578</v>
      </c>
      <c r="W15" s="221">
        <v>-23691565176</v>
      </c>
      <c r="X15" s="221" t="s">
        <v>11</v>
      </c>
    </row>
    <row r="16" spans="1:24" ht="15.95" customHeight="1" x14ac:dyDescent="0.15">
      <c r="A16" s="81" t="s">
        <v>199</v>
      </c>
      <c r="B16" s="91"/>
      <c r="C16" s="24"/>
      <c r="D16" s="19" t="s">
        <v>200</v>
      </c>
      <c r="E16" s="19"/>
      <c r="F16" s="19"/>
      <c r="G16" s="19"/>
      <c r="H16" s="19"/>
      <c r="I16" s="19"/>
      <c r="J16" s="100"/>
      <c r="K16" s="101">
        <v>-15011815</v>
      </c>
      <c r="L16" s="102"/>
      <c r="M16" s="259"/>
      <c r="N16" s="260"/>
      <c r="O16" s="101">
        <v>-15011815</v>
      </c>
      <c r="P16" s="107"/>
      <c r="Q16" s="104" t="s">
        <v>347</v>
      </c>
      <c r="R16" s="105"/>
      <c r="U16" s="221">
        <f t="shared" si="0"/>
        <v>-15011814837</v>
      </c>
      <c r="V16" s="221" t="s">
        <v>11</v>
      </c>
      <c r="W16" s="221">
        <v>-15011814837</v>
      </c>
      <c r="X16" s="221" t="s">
        <v>11</v>
      </c>
    </row>
    <row r="17" spans="1:24" ht="15.95" customHeight="1" x14ac:dyDescent="0.15">
      <c r="A17" s="81" t="s">
        <v>201</v>
      </c>
      <c r="B17" s="88"/>
      <c r="C17" s="106"/>
      <c r="D17" s="100" t="s">
        <v>202</v>
      </c>
      <c r="E17" s="100"/>
      <c r="F17" s="100"/>
      <c r="G17" s="100"/>
      <c r="H17" s="100"/>
      <c r="I17" s="100"/>
      <c r="J17" s="100"/>
      <c r="K17" s="101">
        <v>13992267</v>
      </c>
      <c r="L17" s="102"/>
      <c r="M17" s="254"/>
      <c r="N17" s="261"/>
      <c r="O17" s="101">
        <v>13992267</v>
      </c>
      <c r="P17" s="107"/>
      <c r="Q17" s="104" t="s">
        <v>11</v>
      </c>
      <c r="R17" s="107"/>
      <c r="U17" s="221">
        <f t="shared" si="0"/>
        <v>13992266886</v>
      </c>
      <c r="V17" s="221" t="s">
        <v>11</v>
      </c>
      <c r="W17" s="221">
        <f>IF(COUNTIF(W18:W19,"-")=COUNTA(W18:W19),"-",SUM(W18:W19))</f>
        <v>13992266886</v>
      </c>
      <c r="X17" s="221" t="s">
        <v>11</v>
      </c>
    </row>
    <row r="18" spans="1:24" ht="15.95" customHeight="1" x14ac:dyDescent="0.15">
      <c r="A18" s="81" t="s">
        <v>203</v>
      </c>
      <c r="B18" s="88"/>
      <c r="C18" s="108"/>
      <c r="D18" s="100"/>
      <c r="E18" s="109" t="s">
        <v>204</v>
      </c>
      <c r="F18" s="109"/>
      <c r="G18" s="109"/>
      <c r="H18" s="109"/>
      <c r="I18" s="109"/>
      <c r="J18" s="100"/>
      <c r="K18" s="101">
        <v>8492590</v>
      </c>
      <c r="L18" s="102"/>
      <c r="M18" s="254"/>
      <c r="N18" s="261"/>
      <c r="O18" s="101">
        <v>8492590</v>
      </c>
      <c r="P18" s="107"/>
      <c r="Q18" s="104" t="s">
        <v>347</v>
      </c>
      <c r="R18" s="107"/>
      <c r="U18" s="221">
        <f t="shared" si="0"/>
        <v>8492590302</v>
      </c>
      <c r="V18" s="221" t="s">
        <v>11</v>
      </c>
      <c r="W18" s="221">
        <v>8492590302</v>
      </c>
      <c r="X18" s="221" t="s">
        <v>11</v>
      </c>
    </row>
    <row r="19" spans="1:24" ht="15.95" customHeight="1" x14ac:dyDescent="0.15">
      <c r="A19" s="81" t="s">
        <v>205</v>
      </c>
      <c r="B19" s="88"/>
      <c r="C19" s="110"/>
      <c r="D19" s="111"/>
      <c r="E19" s="111" t="s">
        <v>206</v>
      </c>
      <c r="F19" s="111"/>
      <c r="G19" s="111"/>
      <c r="H19" s="111"/>
      <c r="I19" s="111"/>
      <c r="J19" s="112"/>
      <c r="K19" s="113">
        <v>5499677</v>
      </c>
      <c r="L19" s="114"/>
      <c r="M19" s="262"/>
      <c r="N19" s="263"/>
      <c r="O19" s="113">
        <v>5499677</v>
      </c>
      <c r="P19" s="117"/>
      <c r="Q19" s="116" t="s">
        <v>347</v>
      </c>
      <c r="R19" s="117"/>
      <c r="U19" s="221">
        <f t="shared" si="0"/>
        <v>5499676584</v>
      </c>
      <c r="V19" s="221" t="s">
        <v>11</v>
      </c>
      <c r="W19" s="221">
        <v>5499676584</v>
      </c>
      <c r="X19" s="221" t="s">
        <v>11</v>
      </c>
    </row>
    <row r="20" spans="1:24" ht="15.95" customHeight="1" x14ac:dyDescent="0.15">
      <c r="A20" s="81" t="s">
        <v>207</v>
      </c>
      <c r="B20" s="88"/>
      <c r="C20" s="118"/>
      <c r="D20" s="119" t="s">
        <v>208</v>
      </c>
      <c r="E20" s="120"/>
      <c r="F20" s="119"/>
      <c r="G20" s="119"/>
      <c r="H20" s="119"/>
      <c r="I20" s="119"/>
      <c r="J20" s="121"/>
      <c r="K20" s="122">
        <v>-1019548</v>
      </c>
      <c r="L20" s="123"/>
      <c r="M20" s="264"/>
      <c r="N20" s="265"/>
      <c r="O20" s="122">
        <v>-1019548</v>
      </c>
      <c r="P20" s="125"/>
      <c r="Q20" s="124" t="s">
        <v>11</v>
      </c>
      <c r="R20" s="125"/>
      <c r="U20" s="221">
        <f t="shared" si="0"/>
        <v>-1019547951</v>
      </c>
      <c r="V20" s="221" t="s">
        <v>11</v>
      </c>
      <c r="W20" s="221">
        <f>IF(COUNTIF(W16:W17,"-")=COUNTA(W16:W17),"-",SUM(W16:W17))</f>
        <v>-1019547951</v>
      </c>
      <c r="X20" s="221" t="s">
        <v>11</v>
      </c>
    </row>
    <row r="21" spans="1:24" ht="15.95" customHeight="1" x14ac:dyDescent="0.15">
      <c r="A21" s="81" t="s">
        <v>209</v>
      </c>
      <c r="B21" s="88"/>
      <c r="C21" s="24"/>
      <c r="D21" s="126" t="s">
        <v>326</v>
      </c>
      <c r="E21" s="126"/>
      <c r="F21" s="126"/>
      <c r="G21" s="109"/>
      <c r="H21" s="109"/>
      <c r="I21" s="109"/>
      <c r="J21" s="100"/>
      <c r="K21" s="250"/>
      <c r="L21" s="251"/>
      <c r="M21" s="101">
        <v>-2269319</v>
      </c>
      <c r="N21" s="103" t="s">
        <v>345</v>
      </c>
      <c r="O21" s="101">
        <v>2269319</v>
      </c>
      <c r="P21" s="107" t="s">
        <v>345</v>
      </c>
      <c r="Q21" s="257" t="s">
        <v>11</v>
      </c>
      <c r="R21" s="258"/>
      <c r="U21" s="221">
        <v>0</v>
      </c>
      <c r="V21" s="221">
        <f>IF(COUNTA(V22:V25)=COUNTIF(V22:V25,"-"),"-",SUM(V22,V24,V23,V25))</f>
        <v>-2269319086</v>
      </c>
      <c r="W21" s="221">
        <f>IF(COUNTA(W22:W25)=COUNTIF(W22:W25,"-"),"-",SUM(W22,W24,W23,W25))</f>
        <v>2269319086</v>
      </c>
      <c r="X21" s="221" t="s">
        <v>11</v>
      </c>
    </row>
    <row r="22" spans="1:24" ht="15.95" customHeight="1" x14ac:dyDescent="0.15">
      <c r="A22" s="81" t="s">
        <v>210</v>
      </c>
      <c r="B22" s="88"/>
      <c r="C22" s="24"/>
      <c r="D22" s="126"/>
      <c r="E22" s="126" t="s">
        <v>211</v>
      </c>
      <c r="F22" s="109"/>
      <c r="G22" s="109"/>
      <c r="H22" s="109"/>
      <c r="I22" s="109"/>
      <c r="J22" s="100"/>
      <c r="K22" s="250"/>
      <c r="L22" s="251"/>
      <c r="M22" s="101">
        <v>1065803</v>
      </c>
      <c r="N22" s="103"/>
      <c r="O22" s="101">
        <v>-1065803</v>
      </c>
      <c r="P22" s="107"/>
      <c r="Q22" s="252" t="s">
        <v>11</v>
      </c>
      <c r="R22" s="253"/>
      <c r="U22" s="221">
        <v>0</v>
      </c>
      <c r="V22" s="221">
        <v>1065802747</v>
      </c>
      <c r="W22" s="221">
        <v>-1065802747</v>
      </c>
      <c r="X22" s="221" t="s">
        <v>11</v>
      </c>
    </row>
    <row r="23" spans="1:24" ht="15.95" customHeight="1" x14ac:dyDescent="0.15">
      <c r="A23" s="81" t="s">
        <v>212</v>
      </c>
      <c r="B23" s="88"/>
      <c r="C23" s="24"/>
      <c r="D23" s="126"/>
      <c r="E23" s="126" t="s">
        <v>213</v>
      </c>
      <c r="F23" s="126"/>
      <c r="G23" s="109"/>
      <c r="H23" s="109"/>
      <c r="I23" s="109"/>
      <c r="J23" s="100"/>
      <c r="K23" s="250"/>
      <c r="L23" s="251"/>
      <c r="M23" s="101">
        <v>-3427019</v>
      </c>
      <c r="N23" s="103"/>
      <c r="O23" s="101">
        <v>3427019</v>
      </c>
      <c r="P23" s="107"/>
      <c r="Q23" s="252" t="s">
        <v>11</v>
      </c>
      <c r="R23" s="253"/>
      <c r="U23" s="221">
        <v>0</v>
      </c>
      <c r="V23" s="221">
        <v>-3427019482</v>
      </c>
      <c r="W23" s="221">
        <v>3427019482</v>
      </c>
      <c r="X23" s="221" t="s">
        <v>11</v>
      </c>
    </row>
    <row r="24" spans="1:24" ht="15.95" customHeight="1" x14ac:dyDescent="0.15">
      <c r="A24" s="81" t="s">
        <v>214</v>
      </c>
      <c r="B24" s="88"/>
      <c r="C24" s="24"/>
      <c r="D24" s="126"/>
      <c r="E24" s="126" t="s">
        <v>215</v>
      </c>
      <c r="F24" s="126"/>
      <c r="G24" s="109"/>
      <c r="H24" s="109"/>
      <c r="I24" s="109"/>
      <c r="J24" s="100"/>
      <c r="K24" s="250"/>
      <c r="L24" s="251"/>
      <c r="M24" s="101">
        <v>433947</v>
      </c>
      <c r="N24" s="103"/>
      <c r="O24" s="101">
        <v>-433947</v>
      </c>
      <c r="P24" s="107"/>
      <c r="Q24" s="252" t="s">
        <v>11</v>
      </c>
      <c r="R24" s="253"/>
      <c r="U24" s="221">
        <v>0</v>
      </c>
      <c r="V24" s="221">
        <v>433946517</v>
      </c>
      <c r="W24" s="221">
        <v>-433946517</v>
      </c>
      <c r="X24" s="221" t="s">
        <v>11</v>
      </c>
    </row>
    <row r="25" spans="1:24" ht="15.95" customHeight="1" x14ac:dyDescent="0.15">
      <c r="A25" s="81" t="s">
        <v>216</v>
      </c>
      <c r="B25" s="88"/>
      <c r="C25" s="24"/>
      <c r="D25" s="126"/>
      <c r="E25" s="126" t="s">
        <v>217</v>
      </c>
      <c r="F25" s="126"/>
      <c r="G25" s="109"/>
      <c r="H25" s="20"/>
      <c r="I25" s="109"/>
      <c r="J25" s="100"/>
      <c r="K25" s="250"/>
      <c r="L25" s="251"/>
      <c r="M25" s="101">
        <v>-342049</v>
      </c>
      <c r="N25" s="103"/>
      <c r="O25" s="101">
        <v>342049</v>
      </c>
      <c r="P25" s="107"/>
      <c r="Q25" s="252" t="s">
        <v>11</v>
      </c>
      <c r="R25" s="253"/>
      <c r="U25" s="221">
        <v>0</v>
      </c>
      <c r="V25" s="221">
        <v>-342048868</v>
      </c>
      <c r="W25" s="221">
        <v>342048868</v>
      </c>
      <c r="X25" s="221" t="s">
        <v>11</v>
      </c>
    </row>
    <row r="26" spans="1:24" ht="15.95" customHeight="1" x14ac:dyDescent="0.15">
      <c r="A26" s="81" t="s">
        <v>218</v>
      </c>
      <c r="B26" s="88"/>
      <c r="C26" s="24"/>
      <c r="D26" s="126" t="s">
        <v>219</v>
      </c>
      <c r="E26" s="109"/>
      <c r="F26" s="109"/>
      <c r="G26" s="109"/>
      <c r="H26" s="109"/>
      <c r="I26" s="109"/>
      <c r="J26" s="100"/>
      <c r="K26" s="101">
        <v>154</v>
      </c>
      <c r="L26" s="102"/>
      <c r="M26" s="101">
        <v>154</v>
      </c>
      <c r="N26" s="103"/>
      <c r="O26" s="254"/>
      <c r="P26" s="255"/>
      <c r="Q26" s="256" t="s">
        <v>11</v>
      </c>
      <c r="R26" s="255"/>
      <c r="U26" s="221">
        <f>IF(COUNTIF(V26:X26,"-")=COUNTA(V26:X26),"-",SUM(V26:X26))</f>
        <v>153809</v>
      </c>
      <c r="V26" s="221">
        <v>153809</v>
      </c>
      <c r="W26" s="221" t="s">
        <v>11</v>
      </c>
      <c r="X26" s="221" t="s">
        <v>11</v>
      </c>
    </row>
    <row r="27" spans="1:24" ht="15.95" customHeight="1" x14ac:dyDescent="0.15">
      <c r="A27" s="81" t="s">
        <v>220</v>
      </c>
      <c r="B27" s="88"/>
      <c r="C27" s="24"/>
      <c r="D27" s="126" t="s">
        <v>221</v>
      </c>
      <c r="E27" s="126"/>
      <c r="F27" s="109"/>
      <c r="G27" s="109"/>
      <c r="H27" s="109"/>
      <c r="I27" s="109"/>
      <c r="J27" s="100"/>
      <c r="K27" s="101">
        <v>-1551092</v>
      </c>
      <c r="L27" s="102"/>
      <c r="M27" s="101">
        <v>-1551092</v>
      </c>
      <c r="N27" s="103"/>
      <c r="O27" s="254"/>
      <c r="P27" s="255"/>
      <c r="Q27" s="256" t="s">
        <v>11</v>
      </c>
      <c r="R27" s="255"/>
      <c r="U27" s="221">
        <f>IF(COUNTIF(V27:X27,"-")=COUNTA(V27:X27),"-",SUM(V27:X27))</f>
        <v>-1551092239</v>
      </c>
      <c r="V27" s="221">
        <v>-1551092239</v>
      </c>
      <c r="W27" s="221" t="s">
        <v>11</v>
      </c>
      <c r="X27" s="221" t="s">
        <v>11</v>
      </c>
    </row>
    <row r="28" spans="1:24" ht="15.95" customHeight="1" x14ac:dyDescent="0.15">
      <c r="A28" s="81" t="s">
        <v>223</v>
      </c>
      <c r="B28" s="88"/>
      <c r="C28" s="110"/>
      <c r="D28" s="111" t="s">
        <v>35</v>
      </c>
      <c r="E28" s="111"/>
      <c r="F28" s="111"/>
      <c r="G28" s="127"/>
      <c r="H28" s="127"/>
      <c r="I28" s="127"/>
      <c r="J28" s="112"/>
      <c r="K28" s="113">
        <v>-26942</v>
      </c>
      <c r="L28" s="114"/>
      <c r="M28" s="113">
        <v>-80434</v>
      </c>
      <c r="N28" s="115"/>
      <c r="O28" s="113">
        <v>53492</v>
      </c>
      <c r="P28" s="117"/>
      <c r="Q28" s="248" t="s">
        <v>11</v>
      </c>
      <c r="R28" s="249"/>
      <c r="S28" s="128"/>
      <c r="U28" s="221">
        <f>IF(COUNTIF(V28:X28,"-")=COUNTA(V28:X28),"-",SUM(V28:X28))</f>
        <v>-26942450</v>
      </c>
      <c r="V28" s="221">
        <v>-80434000</v>
      </c>
      <c r="W28" s="221">
        <v>53491550</v>
      </c>
      <c r="X28" s="221" t="s">
        <v>11</v>
      </c>
    </row>
    <row r="29" spans="1:24" ht="15.95" customHeight="1" thickBot="1" x14ac:dyDescent="0.2">
      <c r="A29" s="81" t="s">
        <v>224</v>
      </c>
      <c r="B29" s="88"/>
      <c r="C29" s="129"/>
      <c r="D29" s="130" t="s">
        <v>225</v>
      </c>
      <c r="E29" s="130"/>
      <c r="F29" s="131"/>
      <c r="G29" s="131"/>
      <c r="H29" s="132"/>
      <c r="I29" s="131"/>
      <c r="J29" s="133"/>
      <c r="K29" s="134">
        <v>-2597429</v>
      </c>
      <c r="L29" s="135" t="s">
        <v>345</v>
      </c>
      <c r="M29" s="134">
        <v>-3900692</v>
      </c>
      <c r="N29" s="136" t="s">
        <v>345</v>
      </c>
      <c r="O29" s="134">
        <v>1303263</v>
      </c>
      <c r="P29" s="219"/>
      <c r="Q29" s="137" t="s">
        <v>11</v>
      </c>
      <c r="R29" s="138"/>
      <c r="S29" s="128"/>
      <c r="U29" s="221">
        <f>IF(COUNTIF(V29:X29,"-")=COUNTA(V29:X29),"-",SUM(V29:X29))</f>
        <v>-2597428831</v>
      </c>
      <c r="V29" s="221">
        <f>IF(AND(V21="-",COUNTIF(V26:V27,"-")=COUNTA(V26:V27),V28="-"),"-",SUM(V21,V26:V27,V28))</f>
        <v>-3900691516</v>
      </c>
      <c r="W29" s="221">
        <f>IF(AND(W20="-",W21="-",COUNTIF(W26:W27,"-")=COUNTA(W26:W27),W28="-"),"-",SUM(W20,W21,W26:W27,W28))</f>
        <v>1303262685</v>
      </c>
      <c r="X29" s="221" t="s">
        <v>11</v>
      </c>
    </row>
    <row r="30" spans="1:24" ht="15.95" customHeight="1" thickBot="1" x14ac:dyDescent="0.2">
      <c r="A30" s="81" t="s">
        <v>226</v>
      </c>
      <c r="B30" s="88"/>
      <c r="C30" s="139" t="s">
        <v>227</v>
      </c>
      <c r="D30" s="140"/>
      <c r="E30" s="140"/>
      <c r="F30" s="140"/>
      <c r="G30" s="141"/>
      <c r="H30" s="141"/>
      <c r="I30" s="141"/>
      <c r="J30" s="142"/>
      <c r="K30" s="143">
        <v>45508017</v>
      </c>
      <c r="L30" s="144"/>
      <c r="M30" s="143">
        <v>67896319</v>
      </c>
      <c r="N30" s="145"/>
      <c r="O30" s="143">
        <v>-22388302</v>
      </c>
      <c r="P30" s="220"/>
      <c r="Q30" s="146" t="s">
        <v>11</v>
      </c>
      <c r="R30" s="147"/>
      <c r="S30" s="128"/>
      <c r="U30" s="221">
        <f>IF(COUNTIF(V30:X30,"-")=COUNTA(V30:X30),"-",SUM(V30:X30))</f>
        <v>45508016571</v>
      </c>
      <c r="V30" s="221">
        <v>67896319062</v>
      </c>
      <c r="W30" s="221">
        <v>-22388302491</v>
      </c>
      <c r="X30" s="221" t="s">
        <v>11</v>
      </c>
    </row>
    <row r="31" spans="1:24" ht="6.75" customHeight="1" x14ac:dyDescent="0.15">
      <c r="B31" s="88"/>
      <c r="C31" s="148"/>
      <c r="D31" s="149"/>
      <c r="E31" s="149"/>
      <c r="F31" s="149"/>
      <c r="G31" s="149"/>
      <c r="H31" s="149"/>
      <c r="I31" s="149"/>
      <c r="J31" s="149"/>
      <c r="K31" s="88"/>
      <c r="L31" s="88"/>
      <c r="M31" s="88"/>
      <c r="N31" s="88"/>
      <c r="O31" s="88"/>
      <c r="P31" s="88"/>
      <c r="Q31" s="88"/>
      <c r="R31" s="19"/>
      <c r="S31" s="128"/>
    </row>
    <row r="32" spans="1:24" ht="15.6" customHeight="1" x14ac:dyDescent="0.15">
      <c r="B32" s="88"/>
      <c r="C32" s="150"/>
      <c r="D32" s="151" t="s">
        <v>322</v>
      </c>
      <c r="F32" s="152"/>
      <c r="G32" s="153"/>
      <c r="H32" s="152"/>
      <c r="I32" s="152"/>
      <c r="J32" s="150"/>
      <c r="K32" s="88"/>
      <c r="L32" s="88"/>
      <c r="M32" s="88"/>
      <c r="N32" s="88"/>
      <c r="O32" s="88"/>
      <c r="P32" s="88"/>
      <c r="Q32" s="88"/>
      <c r="R32" s="19"/>
      <c r="S32" s="128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AB69"/>
  <sheetViews>
    <sheetView topLeftCell="B1" zoomScale="85" zoomScaleNormal="85" workbookViewId="0">
      <selection activeCell="C12" sqref="C12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28" x14ac:dyDescent="0.15">
      <c r="C1" s="3" t="s">
        <v>332</v>
      </c>
    </row>
    <row r="2" spans="1:28" x14ac:dyDescent="0.15">
      <c r="C2" s="3" t="s">
        <v>354</v>
      </c>
    </row>
    <row r="3" spans="1:28" x14ac:dyDescent="0.15">
      <c r="C3" s="3" t="s">
        <v>333</v>
      </c>
    </row>
    <row r="4" spans="1:28" x14ac:dyDescent="0.15">
      <c r="C4" s="3" t="s">
        <v>334</v>
      </c>
    </row>
    <row r="5" spans="1:28" x14ac:dyDescent="0.15">
      <c r="C5" s="3" t="s">
        <v>335</v>
      </c>
    </row>
    <row r="6" spans="1:28" x14ac:dyDescent="0.15">
      <c r="C6" s="3" t="s">
        <v>336</v>
      </c>
    </row>
    <row r="7" spans="1:28" x14ac:dyDescent="0.15">
      <c r="C7" s="3" t="s">
        <v>337</v>
      </c>
    </row>
    <row r="8" spans="1:28" s="49" customFormat="1" x14ac:dyDescent="0.15">
      <c r="A8" s="1"/>
      <c r="B8" s="154"/>
      <c r="C8" s="154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28" s="49" customFormat="1" ht="24" x14ac:dyDescent="0.15">
      <c r="A9" s="1"/>
      <c r="B9" s="155"/>
      <c r="C9" s="290" t="s">
        <v>348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</row>
    <row r="10" spans="1:28" s="49" customFormat="1" ht="14.25" x14ac:dyDescent="0.15">
      <c r="A10" s="156"/>
      <c r="B10" s="157"/>
      <c r="C10" s="291" t="s">
        <v>355</v>
      </c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</row>
    <row r="11" spans="1:28" s="49" customFormat="1" ht="14.25" x14ac:dyDescent="0.15">
      <c r="A11" s="156"/>
      <c r="B11" s="157"/>
      <c r="C11" s="291" t="s">
        <v>356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</row>
    <row r="12" spans="1:28" s="49" customFormat="1" ht="14.25" thickBot="1" x14ac:dyDescent="0.2">
      <c r="A12" s="156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9" t="s">
        <v>338</v>
      </c>
    </row>
    <row r="13" spans="1:28" s="49" customFormat="1" x14ac:dyDescent="0.15">
      <c r="A13" s="156"/>
      <c r="B13" s="157"/>
      <c r="C13" s="292" t="s">
        <v>0</v>
      </c>
      <c r="D13" s="293"/>
      <c r="E13" s="293"/>
      <c r="F13" s="293"/>
      <c r="G13" s="293"/>
      <c r="H13" s="293"/>
      <c r="I13" s="293"/>
      <c r="J13" s="294"/>
      <c r="K13" s="294"/>
      <c r="L13" s="295"/>
      <c r="M13" s="299" t="s">
        <v>317</v>
      </c>
      <c r="N13" s="300"/>
    </row>
    <row r="14" spans="1:28" s="49" customFormat="1" ht="14.25" thickBot="1" x14ac:dyDescent="0.2">
      <c r="A14" s="156" t="s">
        <v>315</v>
      </c>
      <c r="B14" s="157"/>
      <c r="C14" s="296"/>
      <c r="D14" s="297"/>
      <c r="E14" s="297"/>
      <c r="F14" s="297"/>
      <c r="G14" s="297"/>
      <c r="H14" s="297"/>
      <c r="I14" s="297"/>
      <c r="J14" s="297"/>
      <c r="K14" s="297"/>
      <c r="L14" s="298"/>
      <c r="M14" s="301"/>
      <c r="N14" s="302"/>
    </row>
    <row r="15" spans="1:28" s="49" customFormat="1" x14ac:dyDescent="0.15">
      <c r="A15" s="160"/>
      <c r="B15" s="161"/>
      <c r="C15" s="162" t="s">
        <v>327</v>
      </c>
      <c r="D15" s="163"/>
      <c r="E15" s="163"/>
      <c r="F15" s="164"/>
      <c r="G15" s="164"/>
      <c r="H15" s="165"/>
      <c r="I15" s="164"/>
      <c r="J15" s="165"/>
      <c r="K15" s="165"/>
      <c r="L15" s="166"/>
      <c r="M15" s="167"/>
      <c r="N15" s="168"/>
      <c r="AB15" s="222"/>
    </row>
    <row r="16" spans="1:28" s="49" customFormat="1" x14ac:dyDescent="0.15">
      <c r="A16" s="1" t="s">
        <v>230</v>
      </c>
      <c r="B16" s="3"/>
      <c r="C16" s="169"/>
      <c r="D16" s="170" t="s">
        <v>231</v>
      </c>
      <c r="E16" s="170"/>
      <c r="F16" s="171"/>
      <c r="G16" s="171"/>
      <c r="H16" s="158"/>
      <c r="I16" s="171"/>
      <c r="J16" s="158"/>
      <c r="K16" s="158"/>
      <c r="L16" s="172"/>
      <c r="M16" s="173">
        <v>11107325</v>
      </c>
      <c r="N16" s="174"/>
      <c r="Q16" s="49">
        <f>IF(AND(Q17="-",Q22="-"),"-",SUM(Q17,Q22))</f>
        <v>11107324742</v>
      </c>
      <c r="AB16" s="222"/>
    </row>
    <row r="17" spans="1:28" s="49" customFormat="1" x14ac:dyDescent="0.15">
      <c r="A17" s="1" t="s">
        <v>232</v>
      </c>
      <c r="B17" s="3"/>
      <c r="C17" s="169"/>
      <c r="D17" s="170"/>
      <c r="E17" s="170" t="s">
        <v>233</v>
      </c>
      <c r="F17" s="171"/>
      <c r="G17" s="171"/>
      <c r="H17" s="171"/>
      <c r="I17" s="171"/>
      <c r="J17" s="158"/>
      <c r="K17" s="158"/>
      <c r="L17" s="172"/>
      <c r="M17" s="173">
        <v>5241366</v>
      </c>
      <c r="N17" s="174"/>
      <c r="Q17" s="49">
        <f>IF(COUNTIF(Q18:Q21,"-")=COUNTA(Q18:Q21),"-",SUM(Q18:Q21))</f>
        <v>5241365908</v>
      </c>
      <c r="AB17" s="222"/>
    </row>
    <row r="18" spans="1:28" s="49" customFormat="1" x14ac:dyDescent="0.15">
      <c r="A18" s="1" t="s">
        <v>234</v>
      </c>
      <c r="B18" s="3"/>
      <c r="C18" s="169"/>
      <c r="D18" s="170"/>
      <c r="E18" s="170"/>
      <c r="F18" s="171" t="s">
        <v>235</v>
      </c>
      <c r="G18" s="171"/>
      <c r="H18" s="171"/>
      <c r="I18" s="171"/>
      <c r="J18" s="158"/>
      <c r="K18" s="158"/>
      <c r="L18" s="172"/>
      <c r="M18" s="173">
        <v>2688744</v>
      </c>
      <c r="N18" s="174"/>
      <c r="Q18" s="49">
        <v>2688743864</v>
      </c>
      <c r="AB18" s="222"/>
    </row>
    <row r="19" spans="1:28" s="49" customFormat="1" x14ac:dyDescent="0.15">
      <c r="A19" s="1" t="s">
        <v>236</v>
      </c>
      <c r="B19" s="3"/>
      <c r="C19" s="169"/>
      <c r="D19" s="170"/>
      <c r="E19" s="170"/>
      <c r="F19" s="171" t="s">
        <v>237</v>
      </c>
      <c r="G19" s="171"/>
      <c r="H19" s="171"/>
      <c r="I19" s="171"/>
      <c r="J19" s="158"/>
      <c r="K19" s="158"/>
      <c r="L19" s="172"/>
      <c r="M19" s="173">
        <v>2353814</v>
      </c>
      <c r="N19" s="174"/>
      <c r="Q19" s="49">
        <v>2353813959</v>
      </c>
      <c r="AB19" s="222"/>
    </row>
    <row r="20" spans="1:28" s="49" customFormat="1" x14ac:dyDescent="0.15">
      <c r="A20" s="1" t="s">
        <v>238</v>
      </c>
      <c r="B20" s="3"/>
      <c r="C20" s="175"/>
      <c r="D20" s="158"/>
      <c r="E20" s="158"/>
      <c r="F20" s="158" t="s">
        <v>239</v>
      </c>
      <c r="G20" s="158"/>
      <c r="H20" s="158"/>
      <c r="I20" s="158"/>
      <c r="J20" s="158"/>
      <c r="K20" s="158"/>
      <c r="L20" s="172"/>
      <c r="M20" s="173">
        <v>171839</v>
      </c>
      <c r="N20" s="174"/>
      <c r="Q20" s="49">
        <v>171839391</v>
      </c>
      <c r="AB20" s="222"/>
    </row>
    <row r="21" spans="1:28" s="49" customFormat="1" x14ac:dyDescent="0.15">
      <c r="A21" s="1" t="s">
        <v>240</v>
      </c>
      <c r="B21" s="3"/>
      <c r="C21" s="176"/>
      <c r="D21" s="177"/>
      <c r="E21" s="158"/>
      <c r="F21" s="177" t="s">
        <v>241</v>
      </c>
      <c r="G21" s="177"/>
      <c r="H21" s="177"/>
      <c r="I21" s="177"/>
      <c r="J21" s="158"/>
      <c r="K21" s="158"/>
      <c r="L21" s="172"/>
      <c r="M21" s="173">
        <v>26969</v>
      </c>
      <c r="N21" s="174"/>
      <c r="Q21" s="49">
        <v>26968694</v>
      </c>
      <c r="AB21" s="222"/>
    </row>
    <row r="22" spans="1:28" s="49" customFormat="1" x14ac:dyDescent="0.15">
      <c r="A22" s="1" t="s">
        <v>242</v>
      </c>
      <c r="B22" s="3"/>
      <c r="C22" s="175"/>
      <c r="D22" s="177"/>
      <c r="E22" s="158" t="s">
        <v>243</v>
      </c>
      <c r="F22" s="177"/>
      <c r="G22" s="177"/>
      <c r="H22" s="177"/>
      <c r="I22" s="177"/>
      <c r="J22" s="158"/>
      <c r="K22" s="158"/>
      <c r="L22" s="172"/>
      <c r="M22" s="173">
        <v>5865959</v>
      </c>
      <c r="N22" s="174"/>
      <c r="Q22" s="49">
        <f>IF(COUNTIF(Q23:Q26,"-")=COUNTA(Q23:Q26),"-",SUM(Q23:Q26))</f>
        <v>5865958834</v>
      </c>
      <c r="AB22" s="222"/>
    </row>
    <row r="23" spans="1:28" s="49" customFormat="1" x14ac:dyDescent="0.15">
      <c r="A23" s="1" t="s">
        <v>244</v>
      </c>
      <c r="B23" s="3"/>
      <c r="C23" s="175"/>
      <c r="D23" s="177"/>
      <c r="E23" s="177"/>
      <c r="F23" s="158" t="s">
        <v>245</v>
      </c>
      <c r="G23" s="177"/>
      <c r="H23" s="177"/>
      <c r="I23" s="177"/>
      <c r="J23" s="158"/>
      <c r="K23" s="158"/>
      <c r="L23" s="172"/>
      <c r="M23" s="173">
        <v>4890050</v>
      </c>
      <c r="N23" s="174"/>
      <c r="Q23" s="49">
        <v>4890049788</v>
      </c>
      <c r="AB23" s="222"/>
    </row>
    <row r="24" spans="1:28" s="49" customFormat="1" x14ac:dyDescent="0.15">
      <c r="A24" s="1" t="s">
        <v>246</v>
      </c>
      <c r="B24" s="3"/>
      <c r="C24" s="175"/>
      <c r="D24" s="177"/>
      <c r="E24" s="177"/>
      <c r="F24" s="158" t="s">
        <v>247</v>
      </c>
      <c r="G24" s="177"/>
      <c r="H24" s="177"/>
      <c r="I24" s="177"/>
      <c r="J24" s="158"/>
      <c r="K24" s="158"/>
      <c r="L24" s="172"/>
      <c r="M24" s="173">
        <v>956422</v>
      </c>
      <c r="N24" s="174"/>
      <c r="Q24" s="49">
        <v>956421567</v>
      </c>
      <c r="AB24" s="222"/>
    </row>
    <row r="25" spans="1:28" s="49" customFormat="1" x14ac:dyDescent="0.15">
      <c r="A25" s="1" t="s">
        <v>248</v>
      </c>
      <c r="B25" s="3"/>
      <c r="C25" s="175"/>
      <c r="D25" s="158"/>
      <c r="E25" s="177"/>
      <c r="F25" s="158" t="s">
        <v>249</v>
      </c>
      <c r="G25" s="177"/>
      <c r="H25" s="177"/>
      <c r="I25" s="177"/>
      <c r="J25" s="158"/>
      <c r="K25" s="158"/>
      <c r="L25" s="172"/>
      <c r="M25" s="173">
        <v>0</v>
      </c>
      <c r="N25" s="178"/>
      <c r="Q25" s="49">
        <v>0</v>
      </c>
      <c r="AB25" s="222"/>
    </row>
    <row r="26" spans="1:28" s="49" customFormat="1" x14ac:dyDescent="0.15">
      <c r="A26" s="1" t="s">
        <v>250</v>
      </c>
      <c r="B26" s="3"/>
      <c r="C26" s="175"/>
      <c r="D26" s="158"/>
      <c r="E26" s="179"/>
      <c r="F26" s="177" t="s">
        <v>241</v>
      </c>
      <c r="G26" s="158"/>
      <c r="H26" s="177"/>
      <c r="I26" s="177"/>
      <c r="J26" s="158"/>
      <c r="K26" s="158"/>
      <c r="L26" s="172"/>
      <c r="M26" s="173">
        <v>19487</v>
      </c>
      <c r="N26" s="174"/>
      <c r="Q26" s="49">
        <v>19487479</v>
      </c>
      <c r="AB26" s="222"/>
    </row>
    <row r="27" spans="1:28" s="49" customFormat="1" x14ac:dyDescent="0.15">
      <c r="A27" s="1" t="s">
        <v>251</v>
      </c>
      <c r="B27" s="3"/>
      <c r="C27" s="175"/>
      <c r="D27" s="158" t="s">
        <v>252</v>
      </c>
      <c r="E27" s="179"/>
      <c r="F27" s="177"/>
      <c r="G27" s="177"/>
      <c r="H27" s="177"/>
      <c r="I27" s="177"/>
      <c r="J27" s="158"/>
      <c r="K27" s="158"/>
      <c r="L27" s="172"/>
      <c r="M27" s="173">
        <v>13209832</v>
      </c>
      <c r="N27" s="174"/>
      <c r="Q27" s="49">
        <f>IF(COUNTIF(Q28:Q31,"-")=COUNTA(Q28:Q31),"-",SUM(Q28:Q31))</f>
        <v>13209831746</v>
      </c>
      <c r="AB27" s="222"/>
    </row>
    <row r="28" spans="1:28" s="49" customFormat="1" x14ac:dyDescent="0.15">
      <c r="A28" s="1" t="s">
        <v>253</v>
      </c>
      <c r="B28" s="3"/>
      <c r="C28" s="175"/>
      <c r="D28" s="158"/>
      <c r="E28" s="179" t="s">
        <v>254</v>
      </c>
      <c r="F28" s="177"/>
      <c r="G28" s="177"/>
      <c r="H28" s="177"/>
      <c r="I28" s="177"/>
      <c r="J28" s="158"/>
      <c r="K28" s="158"/>
      <c r="L28" s="172"/>
      <c r="M28" s="173">
        <v>8274351</v>
      </c>
      <c r="N28" s="174"/>
      <c r="Q28" s="49">
        <v>8274351083</v>
      </c>
      <c r="AB28" s="222"/>
    </row>
    <row r="29" spans="1:28" s="49" customFormat="1" x14ac:dyDescent="0.15">
      <c r="A29" s="1" t="s">
        <v>255</v>
      </c>
      <c r="B29" s="3"/>
      <c r="C29" s="175"/>
      <c r="D29" s="158"/>
      <c r="E29" s="179" t="s">
        <v>256</v>
      </c>
      <c r="F29" s="177"/>
      <c r="G29" s="177"/>
      <c r="H29" s="177"/>
      <c r="I29" s="177"/>
      <c r="J29" s="158"/>
      <c r="K29" s="158"/>
      <c r="L29" s="172"/>
      <c r="M29" s="173">
        <v>3452482</v>
      </c>
      <c r="N29" s="174"/>
      <c r="Q29" s="49">
        <v>3452482142</v>
      </c>
      <c r="AB29" s="222"/>
    </row>
    <row r="30" spans="1:28" s="49" customFormat="1" x14ac:dyDescent="0.15">
      <c r="A30" s="1" t="s">
        <v>257</v>
      </c>
      <c r="B30" s="3"/>
      <c r="C30" s="175"/>
      <c r="D30" s="158"/>
      <c r="E30" s="179" t="s">
        <v>258</v>
      </c>
      <c r="F30" s="177"/>
      <c r="G30" s="177"/>
      <c r="H30" s="177"/>
      <c r="I30" s="177"/>
      <c r="J30" s="158"/>
      <c r="K30" s="158"/>
      <c r="L30" s="172"/>
      <c r="M30" s="173">
        <v>477109</v>
      </c>
      <c r="N30" s="174"/>
      <c r="Q30" s="49">
        <v>477108967</v>
      </c>
      <c r="AB30" s="222"/>
    </row>
    <row r="31" spans="1:28" s="49" customFormat="1" x14ac:dyDescent="0.15">
      <c r="A31" s="1" t="s">
        <v>259</v>
      </c>
      <c r="B31" s="3"/>
      <c r="C31" s="175"/>
      <c r="D31" s="158"/>
      <c r="E31" s="179" t="s">
        <v>260</v>
      </c>
      <c r="F31" s="177"/>
      <c r="G31" s="177"/>
      <c r="H31" s="177"/>
      <c r="I31" s="179"/>
      <c r="J31" s="158"/>
      <c r="K31" s="158"/>
      <c r="L31" s="172"/>
      <c r="M31" s="173">
        <v>1005890</v>
      </c>
      <c r="N31" s="174"/>
      <c r="Q31" s="49">
        <v>1005889554</v>
      </c>
      <c r="AB31" s="222"/>
    </row>
    <row r="32" spans="1:28" s="49" customFormat="1" x14ac:dyDescent="0.15">
      <c r="A32" s="1" t="s">
        <v>261</v>
      </c>
      <c r="B32" s="3"/>
      <c r="C32" s="175"/>
      <c r="D32" s="158" t="s">
        <v>262</v>
      </c>
      <c r="E32" s="179"/>
      <c r="F32" s="177"/>
      <c r="G32" s="177"/>
      <c r="H32" s="177"/>
      <c r="I32" s="179"/>
      <c r="J32" s="158"/>
      <c r="K32" s="158"/>
      <c r="L32" s="172"/>
      <c r="M32" s="173">
        <v>2092351</v>
      </c>
      <c r="N32" s="174"/>
      <c r="Q32" s="49">
        <f>IF(COUNTIF(Q33:Q34,"-")=COUNTA(Q33:Q34),"-",SUM(Q33:Q34))</f>
        <v>2092350560</v>
      </c>
      <c r="AB32" s="222"/>
    </row>
    <row r="33" spans="1:28" s="49" customFormat="1" x14ac:dyDescent="0.15">
      <c r="A33" s="1" t="s">
        <v>263</v>
      </c>
      <c r="B33" s="3"/>
      <c r="C33" s="175"/>
      <c r="D33" s="158"/>
      <c r="E33" s="179" t="s">
        <v>264</v>
      </c>
      <c r="F33" s="177"/>
      <c r="G33" s="177"/>
      <c r="H33" s="177"/>
      <c r="I33" s="177"/>
      <c r="J33" s="158"/>
      <c r="K33" s="158"/>
      <c r="L33" s="172"/>
      <c r="M33" s="173">
        <v>468851</v>
      </c>
      <c r="N33" s="174"/>
      <c r="Q33" s="49">
        <v>468850560</v>
      </c>
      <c r="AB33" s="222"/>
    </row>
    <row r="34" spans="1:28" s="49" customFormat="1" x14ac:dyDescent="0.15">
      <c r="A34" s="1" t="s">
        <v>265</v>
      </c>
      <c r="B34" s="3"/>
      <c r="C34" s="175"/>
      <c r="D34" s="158"/>
      <c r="E34" s="179" t="s">
        <v>241</v>
      </c>
      <c r="F34" s="177"/>
      <c r="G34" s="177"/>
      <c r="H34" s="177"/>
      <c r="I34" s="177"/>
      <c r="J34" s="158"/>
      <c r="K34" s="158"/>
      <c r="L34" s="172"/>
      <c r="M34" s="173">
        <v>1623500</v>
      </c>
      <c r="N34" s="174"/>
      <c r="Q34" s="49">
        <v>1623500000</v>
      </c>
      <c r="AB34" s="222"/>
    </row>
    <row r="35" spans="1:28" s="49" customFormat="1" x14ac:dyDescent="0.15">
      <c r="A35" s="1" t="s">
        <v>266</v>
      </c>
      <c r="B35" s="3"/>
      <c r="C35" s="175"/>
      <c r="D35" s="158" t="s">
        <v>267</v>
      </c>
      <c r="E35" s="179"/>
      <c r="F35" s="177"/>
      <c r="G35" s="177"/>
      <c r="H35" s="177"/>
      <c r="I35" s="177"/>
      <c r="J35" s="158"/>
      <c r="K35" s="158"/>
      <c r="L35" s="172"/>
      <c r="M35" s="173">
        <v>2005415</v>
      </c>
      <c r="N35" s="174"/>
      <c r="Q35" s="49">
        <v>2005415372</v>
      </c>
      <c r="AB35" s="222"/>
    </row>
    <row r="36" spans="1:28" s="49" customFormat="1" x14ac:dyDescent="0.15">
      <c r="A36" s="1" t="s">
        <v>228</v>
      </c>
      <c r="B36" s="3"/>
      <c r="C36" s="180" t="s">
        <v>229</v>
      </c>
      <c r="D36" s="181"/>
      <c r="E36" s="182"/>
      <c r="F36" s="183"/>
      <c r="G36" s="183"/>
      <c r="H36" s="183"/>
      <c r="I36" s="183"/>
      <c r="J36" s="181"/>
      <c r="K36" s="181"/>
      <c r="L36" s="184"/>
      <c r="M36" s="185">
        <v>2015572</v>
      </c>
      <c r="N36" s="186" t="s">
        <v>345</v>
      </c>
      <c r="Q36" s="49">
        <f>IF(COUNTIF(Q16:Q35,"-")=COUNTA(Q16:Q35),"-",SUM(Q27,Q35)-SUM(Q16,Q32))</f>
        <v>2015571816</v>
      </c>
      <c r="AB36" s="222"/>
    </row>
    <row r="37" spans="1:28" s="49" customFormat="1" x14ac:dyDescent="0.15">
      <c r="A37" s="1"/>
      <c r="B37" s="3"/>
      <c r="C37" s="175" t="s">
        <v>328</v>
      </c>
      <c r="D37" s="158"/>
      <c r="E37" s="179"/>
      <c r="F37" s="177"/>
      <c r="G37" s="177"/>
      <c r="H37" s="177"/>
      <c r="I37" s="179"/>
      <c r="J37" s="158"/>
      <c r="K37" s="158"/>
      <c r="L37" s="172"/>
      <c r="M37" s="187"/>
      <c r="N37" s="188"/>
      <c r="AB37" s="222"/>
    </row>
    <row r="38" spans="1:28" s="49" customFormat="1" x14ac:dyDescent="0.15">
      <c r="A38" s="1" t="s">
        <v>270</v>
      </c>
      <c r="B38" s="3"/>
      <c r="C38" s="175"/>
      <c r="D38" s="158" t="s">
        <v>271</v>
      </c>
      <c r="E38" s="179"/>
      <c r="F38" s="177"/>
      <c r="G38" s="177"/>
      <c r="H38" s="177"/>
      <c r="I38" s="177"/>
      <c r="J38" s="158"/>
      <c r="K38" s="158"/>
      <c r="L38" s="172"/>
      <c r="M38" s="173">
        <v>1357947</v>
      </c>
      <c r="N38" s="174"/>
      <c r="Q38" s="49">
        <f>IF(COUNTIF(Q39:Q43,"-")=COUNTA(Q39:Q43),"-",SUM(Q39:Q43))</f>
        <v>1357947014</v>
      </c>
      <c r="AB38" s="222"/>
    </row>
    <row r="39" spans="1:28" s="49" customFormat="1" x14ac:dyDescent="0.15">
      <c r="A39" s="1" t="s">
        <v>272</v>
      </c>
      <c r="B39" s="3"/>
      <c r="C39" s="175"/>
      <c r="D39" s="158"/>
      <c r="E39" s="179" t="s">
        <v>273</v>
      </c>
      <c r="F39" s="177"/>
      <c r="G39" s="177"/>
      <c r="H39" s="177"/>
      <c r="I39" s="177"/>
      <c r="J39" s="158"/>
      <c r="K39" s="158"/>
      <c r="L39" s="172"/>
      <c r="M39" s="173">
        <v>1109210</v>
      </c>
      <c r="N39" s="174"/>
      <c r="Q39" s="49">
        <v>1109209951</v>
      </c>
      <c r="AB39" s="222"/>
    </row>
    <row r="40" spans="1:28" s="49" customFormat="1" x14ac:dyDescent="0.15">
      <c r="A40" s="1" t="s">
        <v>274</v>
      </c>
      <c r="B40" s="3"/>
      <c r="C40" s="175"/>
      <c r="D40" s="158"/>
      <c r="E40" s="179" t="s">
        <v>275</v>
      </c>
      <c r="F40" s="177"/>
      <c r="G40" s="177"/>
      <c r="H40" s="177"/>
      <c r="I40" s="177"/>
      <c r="J40" s="158"/>
      <c r="K40" s="158"/>
      <c r="L40" s="172"/>
      <c r="M40" s="173">
        <v>187883</v>
      </c>
      <c r="N40" s="174"/>
      <c r="Q40" s="49">
        <v>187883263</v>
      </c>
      <c r="AB40" s="222"/>
    </row>
    <row r="41" spans="1:28" s="49" customFormat="1" x14ac:dyDescent="0.15">
      <c r="A41" s="1" t="s">
        <v>276</v>
      </c>
      <c r="B41" s="3"/>
      <c r="C41" s="175"/>
      <c r="D41" s="158"/>
      <c r="E41" s="179" t="s">
        <v>277</v>
      </c>
      <c r="F41" s="177"/>
      <c r="G41" s="177"/>
      <c r="H41" s="177"/>
      <c r="I41" s="177"/>
      <c r="J41" s="158"/>
      <c r="K41" s="158"/>
      <c r="L41" s="172"/>
      <c r="M41" s="173">
        <v>14256</v>
      </c>
      <c r="N41" s="174"/>
      <c r="Q41" s="49">
        <v>14256000</v>
      </c>
      <c r="AB41" s="222"/>
    </row>
    <row r="42" spans="1:28" s="49" customFormat="1" x14ac:dyDescent="0.15">
      <c r="A42" s="1" t="s">
        <v>278</v>
      </c>
      <c r="B42" s="3"/>
      <c r="C42" s="175"/>
      <c r="D42" s="158"/>
      <c r="E42" s="179" t="s">
        <v>279</v>
      </c>
      <c r="F42" s="177"/>
      <c r="G42" s="177"/>
      <c r="H42" s="177"/>
      <c r="I42" s="177"/>
      <c r="J42" s="158"/>
      <c r="K42" s="158"/>
      <c r="L42" s="172"/>
      <c r="M42" s="173">
        <v>46598</v>
      </c>
      <c r="N42" s="174"/>
      <c r="Q42" s="49">
        <v>46597800</v>
      </c>
      <c r="AB42" s="222"/>
    </row>
    <row r="43" spans="1:28" s="49" customFormat="1" x14ac:dyDescent="0.15">
      <c r="A43" s="1" t="s">
        <v>280</v>
      </c>
      <c r="B43" s="3"/>
      <c r="C43" s="175"/>
      <c r="D43" s="158"/>
      <c r="E43" s="179" t="s">
        <v>241</v>
      </c>
      <c r="F43" s="177"/>
      <c r="G43" s="177"/>
      <c r="H43" s="177"/>
      <c r="I43" s="177"/>
      <c r="J43" s="158"/>
      <c r="K43" s="158"/>
      <c r="L43" s="172"/>
      <c r="M43" s="173" t="s">
        <v>344</v>
      </c>
      <c r="N43" s="174"/>
      <c r="Q43" s="49" t="s">
        <v>11</v>
      </c>
      <c r="AB43" s="222"/>
    </row>
    <row r="44" spans="1:28" s="49" customFormat="1" x14ac:dyDescent="0.15">
      <c r="A44" s="1" t="s">
        <v>281</v>
      </c>
      <c r="B44" s="3"/>
      <c r="C44" s="175"/>
      <c r="D44" s="158" t="s">
        <v>282</v>
      </c>
      <c r="E44" s="179"/>
      <c r="F44" s="177"/>
      <c r="G44" s="177"/>
      <c r="H44" s="177"/>
      <c r="I44" s="179"/>
      <c r="J44" s="158"/>
      <c r="K44" s="158"/>
      <c r="L44" s="172"/>
      <c r="M44" s="173">
        <v>279063</v>
      </c>
      <c r="N44" s="174"/>
      <c r="Q44" s="49">
        <f>IF(COUNTIF(Q45:Q49,"-")=COUNTA(Q45:Q49),"-",SUM(Q45:Q49))</f>
        <v>279062670</v>
      </c>
      <c r="AB44" s="222"/>
    </row>
    <row r="45" spans="1:28" s="49" customFormat="1" x14ac:dyDescent="0.15">
      <c r="A45" s="1" t="s">
        <v>283</v>
      </c>
      <c r="B45" s="3"/>
      <c r="C45" s="175"/>
      <c r="D45" s="158"/>
      <c r="E45" s="179" t="s">
        <v>256</v>
      </c>
      <c r="F45" s="177"/>
      <c r="G45" s="177"/>
      <c r="H45" s="177"/>
      <c r="I45" s="179"/>
      <c r="J45" s="158"/>
      <c r="K45" s="158"/>
      <c r="L45" s="172"/>
      <c r="M45" s="173">
        <v>22854</v>
      </c>
      <c r="N45" s="174"/>
      <c r="Q45" s="49">
        <v>22853993</v>
      </c>
      <c r="AB45" s="222"/>
    </row>
    <row r="46" spans="1:28" s="49" customFormat="1" x14ac:dyDescent="0.15">
      <c r="A46" s="1" t="s">
        <v>284</v>
      </c>
      <c r="B46" s="3"/>
      <c r="C46" s="175"/>
      <c r="D46" s="158"/>
      <c r="E46" s="179" t="s">
        <v>285</v>
      </c>
      <c r="F46" s="177"/>
      <c r="G46" s="177"/>
      <c r="H46" s="177"/>
      <c r="I46" s="179"/>
      <c r="J46" s="158"/>
      <c r="K46" s="158"/>
      <c r="L46" s="172"/>
      <c r="M46" s="173">
        <v>145149</v>
      </c>
      <c r="N46" s="174"/>
      <c r="Q46" s="49">
        <v>145148727</v>
      </c>
      <c r="AB46" s="222"/>
    </row>
    <row r="47" spans="1:28" s="49" customFormat="1" x14ac:dyDescent="0.15">
      <c r="A47" s="1" t="s">
        <v>286</v>
      </c>
      <c r="B47" s="3"/>
      <c r="C47" s="175"/>
      <c r="D47" s="158"/>
      <c r="E47" s="179" t="s">
        <v>287</v>
      </c>
      <c r="F47" s="177"/>
      <c r="G47" s="158"/>
      <c r="H47" s="177"/>
      <c r="I47" s="177"/>
      <c r="J47" s="158"/>
      <c r="K47" s="158"/>
      <c r="L47" s="172"/>
      <c r="M47" s="173">
        <v>96368</v>
      </c>
      <c r="N47" s="174"/>
      <c r="Q47" s="49">
        <v>96368000</v>
      </c>
      <c r="AB47" s="222"/>
    </row>
    <row r="48" spans="1:28" s="49" customFormat="1" x14ac:dyDescent="0.15">
      <c r="A48" s="1" t="s">
        <v>288</v>
      </c>
      <c r="B48" s="3"/>
      <c r="C48" s="175"/>
      <c r="D48" s="158"/>
      <c r="E48" s="179" t="s">
        <v>289</v>
      </c>
      <c r="F48" s="177"/>
      <c r="G48" s="158"/>
      <c r="H48" s="177"/>
      <c r="I48" s="177"/>
      <c r="J48" s="158"/>
      <c r="K48" s="158"/>
      <c r="L48" s="172"/>
      <c r="M48" s="173">
        <v>14692</v>
      </c>
      <c r="N48" s="174"/>
      <c r="Q48" s="49">
        <v>14691950</v>
      </c>
      <c r="AB48" s="222"/>
    </row>
    <row r="49" spans="1:28" s="49" customFormat="1" x14ac:dyDescent="0.15">
      <c r="A49" s="1" t="s">
        <v>290</v>
      </c>
      <c r="B49" s="3"/>
      <c r="C49" s="175"/>
      <c r="D49" s="158"/>
      <c r="E49" s="179" t="s">
        <v>260</v>
      </c>
      <c r="F49" s="177"/>
      <c r="G49" s="177"/>
      <c r="H49" s="177"/>
      <c r="I49" s="177"/>
      <c r="J49" s="158"/>
      <c r="K49" s="158"/>
      <c r="L49" s="172"/>
      <c r="M49" s="173" t="s">
        <v>344</v>
      </c>
      <c r="N49" s="174"/>
      <c r="Q49" s="49" t="s">
        <v>11</v>
      </c>
      <c r="AB49" s="222"/>
    </row>
    <row r="50" spans="1:28" s="49" customFormat="1" x14ac:dyDescent="0.15">
      <c r="A50" s="1" t="s">
        <v>268</v>
      </c>
      <c r="B50" s="3"/>
      <c r="C50" s="180" t="s">
        <v>269</v>
      </c>
      <c r="D50" s="181"/>
      <c r="E50" s="182"/>
      <c r="F50" s="183"/>
      <c r="G50" s="183"/>
      <c r="H50" s="183"/>
      <c r="I50" s="183"/>
      <c r="J50" s="181"/>
      <c r="K50" s="181"/>
      <c r="L50" s="184"/>
      <c r="M50" s="185">
        <v>-1078884</v>
      </c>
      <c r="N50" s="186"/>
      <c r="Q50" s="49">
        <f>IF(AND(Q38="-",Q44="-"),"-",SUM(Q44)-SUM(Q38))</f>
        <v>-1078884344</v>
      </c>
      <c r="AB50" s="222"/>
    </row>
    <row r="51" spans="1:28" s="49" customFormat="1" x14ac:dyDescent="0.15">
      <c r="A51" s="1"/>
      <c r="B51" s="3"/>
      <c r="C51" s="175" t="s">
        <v>329</v>
      </c>
      <c r="D51" s="158"/>
      <c r="E51" s="179"/>
      <c r="F51" s="177"/>
      <c r="G51" s="177"/>
      <c r="H51" s="177"/>
      <c r="I51" s="177"/>
      <c r="J51" s="158"/>
      <c r="K51" s="158"/>
      <c r="L51" s="172"/>
      <c r="M51" s="187"/>
      <c r="N51" s="188"/>
      <c r="AB51" s="222"/>
    </row>
    <row r="52" spans="1:28" s="49" customFormat="1" x14ac:dyDescent="0.15">
      <c r="A52" s="1" t="s">
        <v>293</v>
      </c>
      <c r="B52" s="3"/>
      <c r="C52" s="175"/>
      <c r="D52" s="158" t="s">
        <v>294</v>
      </c>
      <c r="E52" s="179"/>
      <c r="F52" s="177"/>
      <c r="G52" s="177"/>
      <c r="H52" s="177"/>
      <c r="I52" s="177"/>
      <c r="J52" s="158"/>
      <c r="K52" s="158"/>
      <c r="L52" s="172"/>
      <c r="M52" s="173">
        <v>2004331</v>
      </c>
      <c r="N52" s="174" t="s">
        <v>345</v>
      </c>
      <c r="Q52" s="49">
        <f>IF(COUNTIF(Q53:Q54,"-")=COUNTA(Q53:Q54),"-",SUM(Q53:Q54))</f>
        <v>2004331435</v>
      </c>
      <c r="AB52" s="222"/>
    </row>
    <row r="53" spans="1:28" s="49" customFormat="1" x14ac:dyDescent="0.15">
      <c r="A53" s="1" t="s">
        <v>295</v>
      </c>
      <c r="B53" s="3"/>
      <c r="C53" s="175"/>
      <c r="D53" s="158"/>
      <c r="E53" s="179" t="s">
        <v>330</v>
      </c>
      <c r="F53" s="177"/>
      <c r="G53" s="177"/>
      <c r="H53" s="177"/>
      <c r="I53" s="177"/>
      <c r="J53" s="158"/>
      <c r="K53" s="158"/>
      <c r="L53" s="172"/>
      <c r="M53" s="173">
        <v>1999049</v>
      </c>
      <c r="N53" s="174"/>
      <c r="Q53" s="49">
        <v>1999048627</v>
      </c>
      <c r="AB53" s="222"/>
    </row>
    <row r="54" spans="1:28" s="49" customFormat="1" x14ac:dyDescent="0.15">
      <c r="A54" s="1" t="s">
        <v>296</v>
      </c>
      <c r="B54" s="3"/>
      <c r="C54" s="175"/>
      <c r="D54" s="158"/>
      <c r="E54" s="179" t="s">
        <v>241</v>
      </c>
      <c r="F54" s="177"/>
      <c r="G54" s="177"/>
      <c r="H54" s="177"/>
      <c r="I54" s="177"/>
      <c r="J54" s="158"/>
      <c r="K54" s="158"/>
      <c r="L54" s="172"/>
      <c r="M54" s="173">
        <v>5283</v>
      </c>
      <c r="N54" s="174"/>
      <c r="Q54" s="49">
        <v>5282808</v>
      </c>
      <c r="AB54" s="222"/>
    </row>
    <row r="55" spans="1:28" s="49" customFormat="1" x14ac:dyDescent="0.15">
      <c r="A55" s="1" t="s">
        <v>297</v>
      </c>
      <c r="B55" s="3"/>
      <c r="C55" s="175"/>
      <c r="D55" s="158" t="s">
        <v>298</v>
      </c>
      <c r="E55" s="179"/>
      <c r="F55" s="177"/>
      <c r="G55" s="177"/>
      <c r="H55" s="177"/>
      <c r="I55" s="177"/>
      <c r="J55" s="158"/>
      <c r="K55" s="158"/>
      <c r="L55" s="172"/>
      <c r="M55" s="173">
        <v>1208383</v>
      </c>
      <c r="N55" s="174"/>
      <c r="Q55" s="49">
        <f>IF(COUNTIF(Q56:Q57,"-")=COUNTA(Q56:Q57),"-",SUM(Q56:Q57))</f>
        <v>1208383000</v>
      </c>
      <c r="AB55" s="222"/>
    </row>
    <row r="56" spans="1:28" s="49" customFormat="1" x14ac:dyDescent="0.15">
      <c r="A56" s="1" t="s">
        <v>299</v>
      </c>
      <c r="B56" s="3"/>
      <c r="C56" s="175"/>
      <c r="D56" s="158"/>
      <c r="E56" s="179" t="s">
        <v>331</v>
      </c>
      <c r="F56" s="177"/>
      <c r="G56" s="177"/>
      <c r="H56" s="177"/>
      <c r="I56" s="171"/>
      <c r="J56" s="158"/>
      <c r="K56" s="158"/>
      <c r="L56" s="172"/>
      <c r="M56" s="173">
        <v>1230500</v>
      </c>
      <c r="N56" s="174"/>
      <c r="Q56" s="49">
        <v>1230500000</v>
      </c>
      <c r="AB56" s="222"/>
    </row>
    <row r="57" spans="1:28" s="49" customFormat="1" x14ac:dyDescent="0.15">
      <c r="A57" s="1" t="s">
        <v>300</v>
      </c>
      <c r="B57" s="3"/>
      <c r="C57" s="175"/>
      <c r="D57" s="158"/>
      <c r="E57" s="179" t="s">
        <v>260</v>
      </c>
      <c r="F57" s="177"/>
      <c r="G57" s="177"/>
      <c r="H57" s="177"/>
      <c r="I57" s="189"/>
      <c r="J57" s="158"/>
      <c r="K57" s="158"/>
      <c r="L57" s="172"/>
      <c r="M57" s="173">
        <v>-22117</v>
      </c>
      <c r="N57" s="174"/>
      <c r="Q57" s="49">
        <v>-22117000</v>
      </c>
      <c r="AB57" s="222"/>
    </row>
    <row r="58" spans="1:28" s="49" customFormat="1" x14ac:dyDescent="0.15">
      <c r="A58" s="1" t="s">
        <v>291</v>
      </c>
      <c r="B58" s="3"/>
      <c r="C58" s="180" t="s">
        <v>292</v>
      </c>
      <c r="D58" s="181"/>
      <c r="E58" s="182"/>
      <c r="F58" s="183"/>
      <c r="G58" s="183"/>
      <c r="H58" s="183"/>
      <c r="I58" s="190"/>
      <c r="J58" s="181"/>
      <c r="K58" s="181"/>
      <c r="L58" s="184"/>
      <c r="M58" s="185">
        <v>-795948</v>
      </c>
      <c r="N58" s="186"/>
      <c r="Q58" s="49">
        <f>IF(AND(Q52="-",Q55="-"),"-",SUM(Q55)-SUM(Q52))</f>
        <v>-795948435</v>
      </c>
      <c r="AB58" s="222"/>
    </row>
    <row r="59" spans="1:28" s="49" customFormat="1" x14ac:dyDescent="0.15">
      <c r="A59" s="1" t="s">
        <v>301</v>
      </c>
      <c r="B59" s="3"/>
      <c r="C59" s="303" t="s">
        <v>302</v>
      </c>
      <c r="D59" s="304"/>
      <c r="E59" s="304"/>
      <c r="F59" s="304"/>
      <c r="G59" s="304"/>
      <c r="H59" s="304"/>
      <c r="I59" s="304"/>
      <c r="J59" s="304"/>
      <c r="K59" s="304"/>
      <c r="L59" s="305"/>
      <c r="M59" s="185">
        <v>140739</v>
      </c>
      <c r="N59" s="186" t="s">
        <v>345</v>
      </c>
      <c r="Q59" s="49">
        <f>IF(AND(Q36="-",Q50="-",Q58="-"),"-",SUM(Q36,Q50,Q58))</f>
        <v>140739037</v>
      </c>
      <c r="AB59" s="222"/>
    </row>
    <row r="60" spans="1:28" s="49" customFormat="1" ht="14.25" thickBot="1" x14ac:dyDescent="0.2">
      <c r="A60" s="1" t="s">
        <v>303</v>
      </c>
      <c r="B60" s="3"/>
      <c r="C60" s="281" t="s">
        <v>304</v>
      </c>
      <c r="D60" s="282"/>
      <c r="E60" s="282"/>
      <c r="F60" s="282"/>
      <c r="G60" s="282"/>
      <c r="H60" s="282"/>
      <c r="I60" s="282"/>
      <c r="J60" s="282"/>
      <c r="K60" s="282"/>
      <c r="L60" s="283"/>
      <c r="M60" s="185">
        <v>1719839</v>
      </c>
      <c r="N60" s="186"/>
      <c r="Q60" s="49">
        <v>1719838931</v>
      </c>
      <c r="AB60" s="222"/>
    </row>
    <row r="61" spans="1:28" s="49" customFormat="1" ht="14.25" hidden="1" thickBot="1" x14ac:dyDescent="0.2">
      <c r="A61" s="1">
        <v>4435000</v>
      </c>
      <c r="B61" s="3"/>
      <c r="C61" s="284" t="s">
        <v>222</v>
      </c>
      <c r="D61" s="285"/>
      <c r="E61" s="285"/>
      <c r="F61" s="285"/>
      <c r="G61" s="285"/>
      <c r="H61" s="285"/>
      <c r="I61" s="285"/>
      <c r="J61" s="285"/>
      <c r="K61" s="285"/>
      <c r="L61" s="286"/>
      <c r="M61" s="191" t="s">
        <v>344</v>
      </c>
      <c r="N61" s="186"/>
      <c r="Q61" s="49" t="s">
        <v>347</v>
      </c>
      <c r="AB61" s="222"/>
    </row>
    <row r="62" spans="1:28" s="49" customFormat="1" ht="14.25" thickBot="1" x14ac:dyDescent="0.2">
      <c r="A62" s="1" t="s">
        <v>305</v>
      </c>
      <c r="B62" s="3"/>
      <c r="C62" s="287" t="s">
        <v>306</v>
      </c>
      <c r="D62" s="288"/>
      <c r="E62" s="288"/>
      <c r="F62" s="288"/>
      <c r="G62" s="288"/>
      <c r="H62" s="288"/>
      <c r="I62" s="288"/>
      <c r="J62" s="288"/>
      <c r="K62" s="288"/>
      <c r="L62" s="289"/>
      <c r="M62" s="192">
        <v>1860578</v>
      </c>
      <c r="N62" s="193"/>
      <c r="Q62" s="49">
        <f>IF(COUNTIF(Q59:Q61,"-")=COUNTA(Q59:Q61),"-",SUM(Q59:Q61))</f>
        <v>1860577968</v>
      </c>
      <c r="AB62" s="222"/>
    </row>
    <row r="63" spans="1:28" s="49" customFormat="1" ht="14.25" thickBot="1" x14ac:dyDescent="0.2">
      <c r="A63" s="1"/>
      <c r="B63" s="3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5"/>
      <c r="N63" s="196"/>
      <c r="AB63" s="222"/>
    </row>
    <row r="64" spans="1:28" s="49" customFormat="1" x14ac:dyDescent="0.15">
      <c r="A64" s="1" t="s">
        <v>307</v>
      </c>
      <c r="B64" s="3"/>
      <c r="C64" s="197" t="s">
        <v>308</v>
      </c>
      <c r="D64" s="198"/>
      <c r="E64" s="198"/>
      <c r="F64" s="198"/>
      <c r="G64" s="198"/>
      <c r="H64" s="198"/>
      <c r="I64" s="198"/>
      <c r="J64" s="198"/>
      <c r="K64" s="198"/>
      <c r="L64" s="198"/>
      <c r="M64" s="199">
        <v>80076</v>
      </c>
      <c r="N64" s="200"/>
      <c r="Q64" s="49">
        <v>80076007</v>
      </c>
      <c r="AB64" s="222"/>
    </row>
    <row r="65" spans="1:28" s="49" customFormat="1" x14ac:dyDescent="0.15">
      <c r="A65" s="1" t="s">
        <v>309</v>
      </c>
      <c r="B65" s="3"/>
      <c r="C65" s="201" t="s">
        <v>310</v>
      </c>
      <c r="D65" s="202"/>
      <c r="E65" s="202"/>
      <c r="F65" s="202"/>
      <c r="G65" s="202"/>
      <c r="H65" s="202"/>
      <c r="I65" s="202"/>
      <c r="J65" s="202"/>
      <c r="K65" s="202"/>
      <c r="L65" s="202"/>
      <c r="M65" s="185">
        <v>-1613</v>
      </c>
      <c r="N65" s="186"/>
      <c r="Q65" s="49">
        <v>-1613206</v>
      </c>
      <c r="AB65" s="222"/>
    </row>
    <row r="66" spans="1:28" s="49" customFormat="1" ht="14.25" thickBot="1" x14ac:dyDescent="0.2">
      <c r="A66" s="1" t="s">
        <v>311</v>
      </c>
      <c r="B66" s="3"/>
      <c r="C66" s="203" t="s">
        <v>312</v>
      </c>
      <c r="D66" s="204"/>
      <c r="E66" s="204"/>
      <c r="F66" s="204"/>
      <c r="G66" s="204"/>
      <c r="H66" s="204"/>
      <c r="I66" s="204"/>
      <c r="J66" s="204"/>
      <c r="K66" s="204"/>
      <c r="L66" s="204"/>
      <c r="M66" s="205">
        <v>78463</v>
      </c>
      <c r="N66" s="206"/>
      <c r="Q66" s="49">
        <f>IF(COUNTIF(Q64:Q65,"-")=COUNTA(Q64:Q65),"-",SUM(Q64:Q65))</f>
        <v>78462801</v>
      </c>
      <c r="AB66" s="222"/>
    </row>
    <row r="67" spans="1:28" s="49" customFormat="1" ht="14.25" thickBot="1" x14ac:dyDescent="0.2">
      <c r="A67" s="1" t="s">
        <v>313</v>
      </c>
      <c r="B67" s="3"/>
      <c r="C67" s="207" t="s">
        <v>314</v>
      </c>
      <c r="D67" s="208"/>
      <c r="E67" s="209"/>
      <c r="F67" s="210"/>
      <c r="G67" s="210"/>
      <c r="H67" s="210"/>
      <c r="I67" s="210"/>
      <c r="J67" s="208"/>
      <c r="K67" s="208"/>
      <c r="L67" s="208"/>
      <c r="M67" s="192">
        <v>1939041</v>
      </c>
      <c r="N67" s="193"/>
      <c r="Q67" s="49">
        <f>IF(AND(Q62="-",Q66="-"),"-",SUM(Q62,Q66))</f>
        <v>1939040769</v>
      </c>
      <c r="AB67" s="222"/>
    </row>
    <row r="68" spans="1:28" s="49" customFormat="1" ht="6.75" customHeight="1" x14ac:dyDescent="0.15">
      <c r="A68" s="1"/>
      <c r="B68" s="3"/>
      <c r="C68" s="157"/>
      <c r="D68" s="157"/>
      <c r="E68" s="211"/>
      <c r="F68" s="212"/>
      <c r="G68" s="212"/>
      <c r="H68" s="212"/>
      <c r="I68" s="213"/>
      <c r="J68" s="214"/>
      <c r="K68" s="214"/>
      <c r="L68" s="214"/>
      <c r="M68" s="3"/>
      <c r="N68" s="3"/>
    </row>
    <row r="69" spans="1:28" s="49" customFormat="1" x14ac:dyDescent="0.15">
      <c r="A69" s="1"/>
      <c r="B69" s="3"/>
      <c r="C69" s="157"/>
      <c r="D69" s="215" t="s">
        <v>322</v>
      </c>
      <c r="E69" s="211"/>
      <c r="F69" s="212"/>
      <c r="G69" s="212"/>
      <c r="H69" s="212"/>
      <c r="I69" s="216"/>
      <c r="J69" s="214"/>
      <c r="K69" s="214"/>
      <c r="L69" s="214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2022-03-07T01:24:04Z</cp:lastPrinted>
  <dcterms:created xsi:type="dcterms:W3CDTF">2022-03-06T11:59:04Z</dcterms:created>
  <dcterms:modified xsi:type="dcterms:W3CDTF">2022-03-07T01:27:45Z</dcterms:modified>
</cp:coreProperties>
</file>