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3-1_財務書類（一般会計等）\"/>
    </mc:Choice>
  </mc:AlternateContent>
  <xr:revisionPtr revIDLastSave="0" documentId="13_ncr:1_{4771692E-5949-444B-8096-4BC6D11EE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63" i="5" l="1"/>
  <c r="AD59" i="5" s="1"/>
  <c r="AD54" i="5"/>
  <c r="AD47" i="5"/>
  <c r="AD43" i="5"/>
  <c r="AD32" i="5"/>
  <c r="AE20" i="5"/>
  <c r="AD16" i="5"/>
  <c r="AE14" i="5"/>
  <c r="Q66" i="8"/>
  <c r="Q55" i="8"/>
  <c r="Q52" i="8"/>
  <c r="Q58" i="8" s="1"/>
  <c r="Q44" i="8"/>
  <c r="Q38" i="8"/>
  <c r="Q50" i="8" s="1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E29" i="5" l="1"/>
  <c r="AD46" i="5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U20" i="7"/>
  <c r="W29" i="7"/>
  <c r="U29" i="7" s="1"/>
  <c r="AE31" i="5" l="1"/>
  <c r="AD69" i="5"/>
  <c r="AE68" i="5" s="1"/>
  <c r="AE69" i="5" l="1"/>
  <c r="AE32" i="5"/>
</calcChain>
</file>

<file path=xl/sharedStrings.xml><?xml version="1.0" encoding="utf-8"?>
<sst xmlns="http://schemas.openxmlformats.org/spreadsheetml/2006/main" count="540" uniqueCount="356">
  <si>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</si>
  <si>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</si>
  <si>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</si>
  <si>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</si>
  <si>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</si>
  <si>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</si>
  <si>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</si>
  <si>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</si>
  <si>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</si>
  <si>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</si>
  <si>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</si>
  <si>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</si>
  <si>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</si>
  <si>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</si>
  <si>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</si>
  <si>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</si>
  <si>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</si>
  <si>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</si>
  <si>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</si>
  <si>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</si>
  <si>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</si>
  <si>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</si>
  <si>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</si>
  <si>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</si>
  <si>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</si>
  <si>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</si>
  <si>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</si>
  <si>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</si>
  <si>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</si>
  <si>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</si>
  <si>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</si>
  <si>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</si>
  <si>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</si>
  <si>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</si>
  <si>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</si>
  <si>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</si>
  <si>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</si>
  <si>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</si>
  <si>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</si>
  <si>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</si>
  <si>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</si>
  <si>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</si>
  <si>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</si>
  <si>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</si>
  <si>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</si>
  <si>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</si>
  <si>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</si>
  <si>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</si>
  <si>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</si>
  <si>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</si>
  <si>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</si>
  <si>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</si>
  <si>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</si>
  <si>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</si>
  <si>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</si>
  <si>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</si>
  <si>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</si>
  <si>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</si>
  <si>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</si>
  <si>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</si>
  <si>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</si>
  <si>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</si>
  <si>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</si>
  <si>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</si>
  <si>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</si>
  <si>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</si>
  <si>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</si>
  <si>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</si>
  <si>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</si>
  <si>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</si>
  <si>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</si>
  <si>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</si>
  <si>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</si>
  <si>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</si>
  <si>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</si>
  <si>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</si>
  <si>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</si>
  <si>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</si>
  <si>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</si>
  <si>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</si>
  <si>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</si>
  <si>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</si>
  <si>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</si>
  <si>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</si>
  <si>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</si>
  <si>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</si>
  <si>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</si>
  <si>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</si>
  <si>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</si>
  <si>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</si>
  <si>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</si>
  <si>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</si>
  <si>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</si>
  <si>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</si>
  <si>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</si>
  <si>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</si>
  <si>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</si>
  <si>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</si>
  <si>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</si>
  <si>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</si>
  <si>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</si>
  <si>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</si>
  <si>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</si>
  <si>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</si>
  <si>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</si>
  <si>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</si>
  <si>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</si>
  <si>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</si>
  <si>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</si>
  <si>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</si>
  <si>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</si>
  <si>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</si>
  <si>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</si>
  <si>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</si>
  <si>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</si>
  <si>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</si>
  <si>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</si>
  <si>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</si>
  <si>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</si>
  <si>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</si>
  <si>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</si>
  <si>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</si>
  <si>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</si>
  <si>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</si>
  <si>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</si>
  <si>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</si>
  <si>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</si>
  <si>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</si>
  <si>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</si>
  <si>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</si>
  <si>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</si>
  <si>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</si>
  <si>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</si>
  <si>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</si>
  <si>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</si>
  <si>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</si>
  <si>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</si>
  <si>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</si>
  <si>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</si>
  <si>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</si>
  <si>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</si>
  <si>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</si>
  <si>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</si>
  <si>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</si>
  <si>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</si>
  <si>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</si>
  <si>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</si>
  <si>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</si>
  <si>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</si>
  <si>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</si>
  <si>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</si>
  <si>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</si>
  <si>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</si>
  <si>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</si>
  <si>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</si>
  <si>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</si>
  <si>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</si>
  <si>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</si>
  <si>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</si>
  <si>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</si>
  <si>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</si>
  <si>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</si>
  <si>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</si>
  <si>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</si>
  <si>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</si>
  <si>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</si>
  <si>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</si>
  <si>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</si>
  <si>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</si>
  <si>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</si>
  <si>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</si>
  <si>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</si>
  <si>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</si>
  <si>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</si>
  <si>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</si>
  <si>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</si>
  <si>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</si>
  <si>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</si>
  <si>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</si>
  <si>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</si>
  <si>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</si>
  <si>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</si>
  <si>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</si>
  <si>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</si>
  <si>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</si>
  <si>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</si>
  <si>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</si>
  <si>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</si>
  <si>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</si>
  <si>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</si>
  <si>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</si>
  <si>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</si>
  <si>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</si>
  <si>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</si>
  <si>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</si>
  <si>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</si>
  <si>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</si>
  <si>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</si>
  <si>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</si>
  <si>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</si>
  <si>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</si>
  <si>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</si>
  <si>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</si>
  <si>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</si>
  <si>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</si>
  <si>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</si>
  <si>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</si>
  <si>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</si>
  <si>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</si>
  <si>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</si>
  <si>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</si>
  <si>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</si>
  <si>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</si>
  <si>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</si>
  <si>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</si>
  <si>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</si>
  <si>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</si>
  <si>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</si>
  <si>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</si>
  <si>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</si>
  <si>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</si>
  <si>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</si>
  <si>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</si>
  <si>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</si>
  <si>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</si>
  <si>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</si>
  <si>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</si>
  <si>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</si>
  <si>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</si>
  <si>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</si>
  <si>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</si>
  <si>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</si>
  <si>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</si>
  <si>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</si>
  <si>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</si>
  <si>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</si>
  <si>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</si>
  <si>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</si>
  <si>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</si>
  <si>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</si>
  <si>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</si>
  <si>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</si>
  <si>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</si>
  <si>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</si>
  <si>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</si>
  <si>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</si>
  <si>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</si>
  <si>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</si>
  <si>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</si>
  <si>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</si>
  <si>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</si>
  <si>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</si>
  <si>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</si>
  <si>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</si>
  <si>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</si>
  <si>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</si>
  <si>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</si>
  <si>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</si>
  <si>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</si>
  <si>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</si>
  <si>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</si>
  <si>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</si>
  <si>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</si>
  <si>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</si>
  <si>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</si>
  <si>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</si>
  <si>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</si>
  <si>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</si>
  <si>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</si>
  <si>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</si>
  <si>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</si>
  <si>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</si>
  <si>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</si>
  <si>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</si>
  <si>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</si>
  <si>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</si>
  <si>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</si>
  <si>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</si>
  <si>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</si>
  <si>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</si>
  <si>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</si>
  <si>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</si>
  <si>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</si>
  <si>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</si>
  <si>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</si>
  <si>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</si>
  <si>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</si>
  <si>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</si>
  <si>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</si>
  <si>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</si>
  <si>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</si>
  <si>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</si>
  <si>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</si>
  <si>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</si>
  <si>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</si>
  <si>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</si>
  <si>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</si>
  <si>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</si>
  <si>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</si>
  <si>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</si>
  <si>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</si>
  <si>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</si>
  <si>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</si>
  <si>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</si>
  <si>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</si>
  <si>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</si>
  <si>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</si>
  <si>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</si>
  <si>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</si>
  <si>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</si>
  <si>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</si>
  <si>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</si>
  <si>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</si>
  <si>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</si>
  <si>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</si>
  <si>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</si>
  <si>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</si>
  <si>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</si>
  <si>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</si>
  <si>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</si>
  <si>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</si>
  <si>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</si>
  <si>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</si>
  <si>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</si>
  <si>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</si>
  <si>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</si>
  <si>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</si>
  <si>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</si>
  <si>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</si>
  <si>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</si>
  <si>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</si>
  <si>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</si>
  <si>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</si>
  <si>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</si>
  <si>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</si>
  <si>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</si>
  <si>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</si>
  <si>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</si>
  <si>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千円</t>
  </si>
  <si>
    <t>（単位：千円）</t>
  </si>
  <si>
    <t>-</t>
    <phoneticPr fontId="2"/>
  </si>
  <si>
    <t>-</t>
    <phoneticPr fontId="2"/>
  </si>
  <si>
    <t>-</t>
    <phoneticPr fontId="2"/>
  </si>
  <si>
    <t>行政コスト計算書</t>
  </si>
  <si>
    <t>-</t>
    <phoneticPr fontId="11"/>
  </si>
  <si>
    <t>-</t>
    <phoneticPr fontId="11"/>
  </si>
  <si>
    <t>-</t>
    <phoneticPr fontId="11"/>
  </si>
  <si>
    <t>※</t>
  </si>
  <si>
    <t>純資産変動計算書</t>
  </si>
  <si>
    <t>資金収支計算書</t>
  </si>
  <si>
    <t>貸借対照表</t>
  </si>
  <si>
    <t>*会計年度 ： R2</t>
    <phoneticPr fontId="2"/>
  </si>
  <si>
    <t>（令和３年３月３１日現在）</t>
    <rPh sb="1" eb="3">
      <t>レイワ</t>
    </rPh>
    <phoneticPr fontId="2"/>
  </si>
  <si>
    <t>*会計年度 ： R2</t>
    <phoneticPr fontId="11"/>
  </si>
  <si>
    <t>自　令和２年４月１日　</t>
    <rPh sb="2" eb="4">
      <t>レイワ</t>
    </rPh>
    <phoneticPr fontId="11"/>
  </si>
  <si>
    <t>至　令和３年３月３１日</t>
    <rPh sb="2" eb="4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</si>
</sst>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2" xfId="3" applyNumberFormat="1" applyFont="1" applyFill="1" applyBorder="1" applyAlignment="1">
      <alignment vertical="center"/>
    </xf>
    <xf numFmtId="176" fontId="9" fillId="2" borderId="10" xfId="3" applyNumberFormat="1" applyFont="1" applyFill="1" applyBorder="1" applyAlignment="1">
      <alignment horizontal="center" vertical="center"/>
    </xf>
    <xf numFmtId="176" fontId="9" fillId="2" borderId="22" xfId="3" applyNumberFormat="1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8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16" xfId="6" applyNumberFormat="1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E80"/>
  <sheetViews>
    <sheetView showGridLines="0" tabSelected="1" topLeftCell="C1" zoomScale="85" zoomScaleNormal="85" zoomScaleSheetLayoutView="85" workbookViewId="0">
      <selection activeCell="D11" sqref="D1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333</v>
      </c>
    </row>
    <row r="2" spans="1:31" x14ac:dyDescent="0.15">
      <c r="D2" s="9" t="s">
        <v>351</v>
      </c>
    </row>
    <row r="3" spans="1:31" x14ac:dyDescent="0.15">
      <c r="D3" s="9" t="s">
        <v>334</v>
      </c>
    </row>
    <row r="4" spans="1:31" x14ac:dyDescent="0.15">
      <c r="D4" s="9" t="s">
        <v>335</v>
      </c>
    </row>
    <row r="5" spans="1:31" x14ac:dyDescent="0.15">
      <c r="D5" s="9" t="s">
        <v>336</v>
      </c>
    </row>
    <row r="6" spans="1:31" x14ac:dyDescent="0.15">
      <c r="D6" s="9" t="s">
        <v>337</v>
      </c>
    </row>
    <row r="7" spans="1:31" x14ac:dyDescent="0.15">
      <c r="D7" s="9" t="s">
        <v>338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21" t="s">
        <v>350</v>
      </c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</row>
    <row r="10" spans="1:31" ht="21" customHeight="1" x14ac:dyDescent="0.15">
      <c r="D10" s="222" t="s">
        <v>352</v>
      </c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339</v>
      </c>
      <c r="AB11" s="13"/>
    </row>
    <row r="12" spans="1:31" s="16" customFormat="1" ht="14.25" customHeight="1" thickBot="1" x14ac:dyDescent="0.2">
      <c r="A12" s="15" t="s">
        <v>314</v>
      </c>
      <c r="B12" s="15" t="s">
        <v>315</v>
      </c>
      <c r="D12" s="223" t="s">
        <v>0</v>
      </c>
      <c r="E12" s="224"/>
      <c r="F12" s="224"/>
      <c r="G12" s="224"/>
      <c r="H12" s="224"/>
      <c r="I12" s="224"/>
      <c r="J12" s="224"/>
      <c r="K12" s="225"/>
      <c r="L12" s="225"/>
      <c r="M12" s="225"/>
      <c r="N12" s="225"/>
      <c r="O12" s="225"/>
      <c r="P12" s="226" t="s">
        <v>316</v>
      </c>
      <c r="Q12" s="227"/>
      <c r="R12" s="224" t="s">
        <v>0</v>
      </c>
      <c r="S12" s="224"/>
      <c r="T12" s="224"/>
      <c r="U12" s="224"/>
      <c r="V12" s="224"/>
      <c r="W12" s="224"/>
      <c r="X12" s="224"/>
      <c r="Y12" s="224"/>
      <c r="Z12" s="226" t="s">
        <v>316</v>
      </c>
      <c r="AA12" s="227"/>
    </row>
    <row r="13" spans="1:31" ht="14.65" customHeight="1" x14ac:dyDescent="0.15">
      <c r="D13" s="17" t="s">
        <v>317</v>
      </c>
      <c r="E13" s="18"/>
      <c r="F13" s="19"/>
      <c r="G13" s="20"/>
      <c r="H13" s="20"/>
      <c r="I13" s="20"/>
      <c r="J13" s="20"/>
      <c r="K13" s="18"/>
      <c r="L13" s="18"/>
      <c r="M13" s="18"/>
      <c r="N13" s="219"/>
      <c r="O13" s="219"/>
      <c r="P13" s="21"/>
      <c r="Q13" s="22"/>
      <c r="R13" s="19" t="s">
        <v>318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65" customHeight="1" x14ac:dyDescent="0.15">
      <c r="A14" s="7" t="s">
        <v>3</v>
      </c>
      <c r="B14" s="7" t="s">
        <v>100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219"/>
      <c r="O14" s="219"/>
      <c r="P14" s="25">
        <v>51690523</v>
      </c>
      <c r="Q14" s="26" t="s">
        <v>347</v>
      </c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11877369</v>
      </c>
      <c r="AA14" s="27"/>
      <c r="AD14" s="9">
        <f>IF(AND(AD15="-",AD43="-",AD46="-"),"-",SUM(AD15,AD43,AD46))</f>
        <v>51690523381</v>
      </c>
      <c r="AE14" s="9">
        <f>IF(COUNTIF(AE15:AE19,"-")=COUNTA(AE15:AE19),"-",SUM(AE15:AE19))</f>
        <v>11877369101</v>
      </c>
    </row>
    <row r="15" spans="1:31" ht="14.65" customHeight="1" x14ac:dyDescent="0.15">
      <c r="A15" s="7" t="s">
        <v>5</v>
      </c>
      <c r="B15" s="7" t="s">
        <v>102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219"/>
      <c r="O15" s="219"/>
      <c r="P15" s="25">
        <v>41825455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11228108</v>
      </c>
      <c r="AA15" s="27"/>
      <c r="AD15" s="9">
        <f>IF(AND(AD16="-",AD32="-",COUNTIF(AD41:AD42,"-")=COUNTA(AD41:AD42)),"-",SUM(AD16,AD32,AD41:AD42))</f>
        <v>41825454564</v>
      </c>
      <c r="AE15" s="9">
        <v>11228108337</v>
      </c>
    </row>
    <row r="16" spans="1:31" ht="14.65" customHeight="1" x14ac:dyDescent="0.15">
      <c r="A16" s="7" t="s">
        <v>7</v>
      </c>
      <c r="B16" s="7" t="s">
        <v>103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219"/>
      <c r="O16" s="219"/>
      <c r="P16" s="25">
        <v>24435071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 t="s">
        <v>340</v>
      </c>
      <c r="AA16" s="27"/>
      <c r="AD16" s="9">
        <f>IF(COUNTIF(AD17:AD31,"-")=COUNTA(AD17:AD31),"-",SUM(AD17:AD31))</f>
        <v>24435070524</v>
      </c>
      <c r="AE16" s="9" t="s">
        <v>11</v>
      </c>
    </row>
    <row r="17" spans="1:31" ht="14.65" customHeight="1" x14ac:dyDescent="0.15">
      <c r="A17" s="7" t="s">
        <v>9</v>
      </c>
      <c r="B17" s="7" t="s">
        <v>105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219"/>
      <c r="O17" s="219"/>
      <c r="P17" s="25">
        <v>6904075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>
        <v>649261</v>
      </c>
      <c r="AA17" s="27"/>
      <c r="AD17" s="9">
        <v>6904074892</v>
      </c>
      <c r="AE17" s="9">
        <v>649260764</v>
      </c>
    </row>
    <row r="18" spans="1:31" ht="14.65" customHeight="1" x14ac:dyDescent="0.15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219"/>
      <c r="O18" s="219"/>
      <c r="P18" s="25">
        <v>321760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5" t="s">
        <v>340</v>
      </c>
      <c r="AA18" s="27"/>
      <c r="AD18" s="9">
        <v>321759880</v>
      </c>
      <c r="AE18" s="9" t="s">
        <v>11</v>
      </c>
    </row>
    <row r="19" spans="1:31" ht="14.65" customHeight="1" x14ac:dyDescent="0.15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219"/>
      <c r="O19" s="219"/>
      <c r="P19" s="25">
        <v>46272660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 t="s">
        <v>340</v>
      </c>
      <c r="AA19" s="27"/>
      <c r="AD19" s="9">
        <v>46272660347</v>
      </c>
      <c r="AE19" s="9" t="s">
        <v>11</v>
      </c>
    </row>
    <row r="20" spans="1:31" ht="14.65" customHeight="1" x14ac:dyDescent="0.15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219"/>
      <c r="O20" s="219"/>
      <c r="P20" s="25">
        <v>-29982360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1763765</v>
      </c>
      <c r="AA20" s="27"/>
      <c r="AD20" s="9">
        <v>-29982359796</v>
      </c>
      <c r="AE20" s="9">
        <f>IF(COUNTIF(AE21:AE28,"-")=COUNTA(AE21:AE28),"-",SUM(AE21:AE28))</f>
        <v>1763764803</v>
      </c>
    </row>
    <row r="21" spans="1:31" ht="14.65" customHeight="1" x14ac:dyDescent="0.15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219"/>
      <c r="O21" s="219"/>
      <c r="P21" s="25">
        <v>3216282</v>
      </c>
      <c r="Q21" s="26"/>
      <c r="R21" s="19"/>
      <c r="S21" s="19"/>
      <c r="T21" s="19" t="s">
        <v>320</v>
      </c>
      <c r="U21" s="19"/>
      <c r="V21" s="19"/>
      <c r="W21" s="19"/>
      <c r="X21" s="19"/>
      <c r="Y21" s="18"/>
      <c r="Z21" s="25">
        <v>1568836</v>
      </c>
      <c r="AA21" s="27"/>
      <c r="AD21" s="9">
        <v>3216281728</v>
      </c>
      <c r="AE21" s="9">
        <v>1568836002</v>
      </c>
    </row>
    <row r="22" spans="1:31" ht="14.65" customHeight="1" x14ac:dyDescent="0.15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219"/>
      <c r="O22" s="219"/>
      <c r="P22" s="25">
        <v>-2442823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 t="s">
        <v>340</v>
      </c>
      <c r="AA22" s="27"/>
      <c r="AD22" s="9">
        <v>-2442823473</v>
      </c>
      <c r="AE22" s="9" t="s">
        <v>11</v>
      </c>
    </row>
    <row r="23" spans="1:31" ht="14.65" customHeight="1" x14ac:dyDescent="0.15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20"/>
      <c r="O23" s="220"/>
      <c r="P23" s="25">
        <v>4515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 t="s">
        <v>340</v>
      </c>
      <c r="AA23" s="27"/>
      <c r="AD23" s="9">
        <v>4515000</v>
      </c>
      <c r="AE23" s="9" t="s">
        <v>11</v>
      </c>
    </row>
    <row r="24" spans="1:31" ht="14.65" customHeight="1" x14ac:dyDescent="0.15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20"/>
      <c r="O24" s="220"/>
      <c r="P24" s="25">
        <v>-4515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 t="s">
        <v>340</v>
      </c>
      <c r="AA24" s="27"/>
      <c r="AD24" s="9">
        <v>-4514998</v>
      </c>
      <c r="AE24" s="9" t="s">
        <v>11</v>
      </c>
    </row>
    <row r="25" spans="1:31" ht="14.65" customHeight="1" x14ac:dyDescent="0.15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20"/>
      <c r="O25" s="220"/>
      <c r="P25" s="25" t="s">
        <v>340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5" t="s">
        <v>341</v>
      </c>
      <c r="AA25" s="27"/>
      <c r="AD25" s="9" t="s">
        <v>11</v>
      </c>
      <c r="AE25" s="9" t="s">
        <v>11</v>
      </c>
    </row>
    <row r="26" spans="1:31" ht="14.65" customHeight="1" x14ac:dyDescent="0.15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20"/>
      <c r="O26" s="220"/>
      <c r="P26" s="25" t="s">
        <v>340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116466</v>
      </c>
      <c r="AA26" s="27"/>
      <c r="AD26" s="9" t="s">
        <v>11</v>
      </c>
      <c r="AE26" s="9">
        <v>116466000</v>
      </c>
    </row>
    <row r="27" spans="1:31" ht="14.65" customHeight="1" x14ac:dyDescent="0.15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20"/>
      <c r="O27" s="220"/>
      <c r="P27" s="25" t="s">
        <v>340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>
        <v>78463</v>
      </c>
      <c r="AA27" s="27"/>
      <c r="AD27" s="9" t="s">
        <v>11</v>
      </c>
      <c r="AE27" s="9">
        <v>78462801</v>
      </c>
    </row>
    <row r="28" spans="1:31" ht="14.65" customHeight="1" x14ac:dyDescent="0.15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20"/>
      <c r="O28" s="220"/>
      <c r="P28" s="25" t="s">
        <v>342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 t="s">
        <v>341</v>
      </c>
      <c r="AA28" s="27"/>
      <c r="AD28" s="9" t="s">
        <v>11</v>
      </c>
      <c r="AE28" s="9" t="s">
        <v>11</v>
      </c>
    </row>
    <row r="29" spans="1:31" ht="14.65" customHeight="1" x14ac:dyDescent="0.15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219"/>
      <c r="O29" s="219"/>
      <c r="P29" s="25" t="s">
        <v>340</v>
      </c>
      <c r="Q29" s="26"/>
      <c r="R29" s="228" t="s">
        <v>99</v>
      </c>
      <c r="S29" s="229"/>
      <c r="T29" s="229"/>
      <c r="U29" s="229"/>
      <c r="V29" s="229"/>
      <c r="W29" s="229"/>
      <c r="X29" s="229"/>
      <c r="Y29" s="229"/>
      <c r="Z29" s="30">
        <v>13641134</v>
      </c>
      <c r="AA29" s="31"/>
      <c r="AD29" s="9" t="s">
        <v>11</v>
      </c>
      <c r="AE29" s="9">
        <f>IF(AND(AE14="-",AE20="-"),"-",SUM(AE14,AE20))</f>
        <v>13641133904</v>
      </c>
    </row>
    <row r="30" spans="1:31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219"/>
      <c r="O30" s="219"/>
      <c r="P30" s="25" t="s">
        <v>340</v>
      </c>
      <c r="Q30" s="26"/>
      <c r="R30" s="19" t="s">
        <v>321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</row>
    <row r="31" spans="1:31" ht="14.65" customHeight="1" x14ac:dyDescent="0.15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219"/>
      <c r="O31" s="219"/>
      <c r="P31" s="25">
        <v>145477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53993248</v>
      </c>
      <c r="AA31" s="27"/>
      <c r="AD31" s="9">
        <v>145476944</v>
      </c>
      <c r="AE31" s="9">
        <f>IF(AND(AD14="-",AD62="-",AD63="-"),"-",SUM(AD14,AD62,AD63))</f>
        <v>53993248381</v>
      </c>
    </row>
    <row r="32" spans="1:31" ht="14.65" customHeight="1" x14ac:dyDescent="0.15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219"/>
      <c r="O32" s="219"/>
      <c r="P32" s="25">
        <v>16674564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-12721053</v>
      </c>
      <c r="AA32" s="27"/>
      <c r="AD32" s="9">
        <f>IF(COUNTIF(AD33:AD40,"-")=COUNTA(AD33:AD40),"-",SUM(AD33:AD40))</f>
        <v>16674564354</v>
      </c>
      <c r="AE32" s="9" t="e">
        <f>IF(AND(AE68="-",AE31="-",#REF!="-"),"-",SUM(AE68)-SUM(AE31,#REF!))</f>
        <v>#REF!</v>
      </c>
    </row>
    <row r="33" spans="1:30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219"/>
      <c r="O33" s="219"/>
      <c r="P33" s="25">
        <v>248476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248475522</v>
      </c>
    </row>
    <row r="34" spans="1:30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219"/>
      <c r="O34" s="219"/>
      <c r="P34" s="25">
        <v>8718</v>
      </c>
      <c r="Q34" s="26"/>
      <c r="R34" s="230"/>
      <c r="S34" s="231"/>
      <c r="T34" s="231"/>
      <c r="U34" s="231"/>
      <c r="V34" s="231"/>
      <c r="W34" s="231"/>
      <c r="X34" s="231"/>
      <c r="Y34" s="231"/>
      <c r="Z34" s="25"/>
      <c r="AA34" s="27"/>
      <c r="AD34" s="9">
        <v>8717773</v>
      </c>
    </row>
    <row r="35" spans="1:30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219"/>
      <c r="O35" s="219"/>
      <c r="P35" s="25">
        <v>-584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>
        <v>-584090</v>
      </c>
    </row>
    <row r="36" spans="1:30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219"/>
      <c r="O36" s="219"/>
      <c r="P36" s="25">
        <v>57260192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57260192386</v>
      </c>
    </row>
    <row r="37" spans="1:30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219"/>
      <c r="O37" s="219"/>
      <c r="P37" s="25">
        <v>-40937682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-40937681518</v>
      </c>
    </row>
    <row r="38" spans="1:30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219"/>
      <c r="O38" s="219"/>
      <c r="P38" s="25" t="s">
        <v>340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 t="s">
        <v>11</v>
      </c>
    </row>
    <row r="39" spans="1:30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219"/>
      <c r="O39" s="219"/>
      <c r="P39" s="25" t="s">
        <v>340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 t="s">
        <v>11</v>
      </c>
    </row>
    <row r="40" spans="1:30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219"/>
      <c r="O40" s="219"/>
      <c r="P40" s="25">
        <v>95444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95444281</v>
      </c>
    </row>
    <row r="41" spans="1:30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20"/>
      <c r="O41" s="220"/>
      <c r="P41" s="25">
        <v>3338140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3338139569</v>
      </c>
    </row>
    <row r="42" spans="1:30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20"/>
      <c r="O42" s="220"/>
      <c r="P42" s="25">
        <v>-2622320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-2622319883</v>
      </c>
    </row>
    <row r="43" spans="1:30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20"/>
      <c r="O43" s="220"/>
      <c r="P43" s="25">
        <v>19947</v>
      </c>
      <c r="Q43" s="26" t="s">
        <v>347</v>
      </c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19947371</v>
      </c>
    </row>
    <row r="44" spans="1:30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219"/>
      <c r="O44" s="219"/>
      <c r="P44" s="25">
        <v>7640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7639800</v>
      </c>
    </row>
    <row r="45" spans="1:30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219"/>
      <c r="O45" s="219"/>
      <c r="P45" s="25">
        <v>12308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12307571</v>
      </c>
    </row>
    <row r="46" spans="1:30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219"/>
      <c r="O46" s="219"/>
      <c r="P46" s="25">
        <v>9845121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9845121446</v>
      </c>
    </row>
    <row r="47" spans="1:30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219"/>
      <c r="O47" s="219"/>
      <c r="P47" s="25">
        <v>5689985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5689984859</v>
      </c>
    </row>
    <row r="48" spans="1:30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219"/>
      <c r="O48" s="219"/>
      <c r="P48" s="25" t="s">
        <v>340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11</v>
      </c>
    </row>
    <row r="49" spans="1:30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219"/>
      <c r="O49" s="219"/>
      <c r="P49" s="25">
        <v>5689985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5689984859</v>
      </c>
    </row>
    <row r="50" spans="1:30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219"/>
      <c r="O50" s="219"/>
      <c r="P50" s="25" t="s">
        <v>341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11</v>
      </c>
    </row>
    <row r="51" spans="1:30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219"/>
      <c r="O51" s="219"/>
      <c r="P51" s="25">
        <v>-5569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-5569331</v>
      </c>
    </row>
    <row r="52" spans="1:30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219"/>
      <c r="O52" s="219"/>
      <c r="P52" s="25">
        <v>77416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77416302</v>
      </c>
    </row>
    <row r="53" spans="1:30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219"/>
      <c r="O53" s="219"/>
      <c r="P53" s="25">
        <v>557398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557398200</v>
      </c>
    </row>
    <row r="54" spans="1:30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219"/>
      <c r="O54" s="219"/>
      <c r="P54" s="25">
        <v>3538278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3538278416</v>
      </c>
    </row>
    <row r="55" spans="1:30" ht="14.65" customHeight="1" x14ac:dyDescent="0.15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219"/>
      <c r="O55" s="219"/>
      <c r="P55" s="25">
        <v>538557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538557000</v>
      </c>
    </row>
    <row r="56" spans="1:30" ht="14.65" customHeight="1" x14ac:dyDescent="0.15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219"/>
      <c r="O56" s="219"/>
      <c r="P56" s="25">
        <v>2999721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2999721416</v>
      </c>
    </row>
    <row r="57" spans="1:30" ht="14.65" customHeight="1" x14ac:dyDescent="0.15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219"/>
      <c r="O57" s="219"/>
      <c r="P57" s="25" t="s">
        <v>340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 t="s">
        <v>11</v>
      </c>
    </row>
    <row r="58" spans="1:30" ht="14.65" customHeight="1" x14ac:dyDescent="0.15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219"/>
      <c r="O58" s="219"/>
      <c r="P58" s="25">
        <v>-12387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-12387000</v>
      </c>
    </row>
    <row r="59" spans="1:30" ht="14.65" customHeight="1" x14ac:dyDescent="0.15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219"/>
      <c r="O59" s="219"/>
      <c r="P59" s="25">
        <v>3222805</v>
      </c>
      <c r="Q59" s="26" t="s">
        <v>347</v>
      </c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3222805465</v>
      </c>
    </row>
    <row r="60" spans="1:30" ht="14.65" customHeight="1" x14ac:dyDescent="0.15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219"/>
      <c r="O60" s="219"/>
      <c r="P60" s="25">
        <v>900867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900866698</v>
      </c>
    </row>
    <row r="61" spans="1:30" ht="14.65" customHeight="1" x14ac:dyDescent="0.15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219"/>
      <c r="O61" s="219"/>
      <c r="P61" s="25">
        <v>22874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22873767</v>
      </c>
    </row>
    <row r="62" spans="1:30" ht="14.65" customHeight="1" x14ac:dyDescent="0.15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219"/>
      <c r="O62" s="219"/>
      <c r="P62" s="25">
        <v>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0</v>
      </c>
    </row>
    <row r="63" spans="1:30" ht="14.65" customHeight="1" x14ac:dyDescent="0.15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219"/>
      <c r="O63" s="219"/>
      <c r="P63" s="25">
        <v>2302725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2302725000</v>
      </c>
    </row>
    <row r="64" spans="1:30" ht="14.65" customHeight="1" x14ac:dyDescent="0.15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219"/>
      <c r="O64" s="219"/>
      <c r="P64" s="25">
        <v>2243152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2243152000</v>
      </c>
    </row>
    <row r="65" spans="1:31" ht="14.65" customHeight="1" x14ac:dyDescent="0.15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219"/>
      <c r="O65" s="219"/>
      <c r="P65" s="25">
        <v>59573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59573000</v>
      </c>
    </row>
    <row r="66" spans="1:31" ht="14.65" customHeight="1" x14ac:dyDescent="0.15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219"/>
      <c r="O66" s="219"/>
      <c r="P66" s="25" t="s">
        <v>341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 t="s">
        <v>11</v>
      </c>
    </row>
    <row r="67" spans="1:31" ht="14.65" customHeight="1" x14ac:dyDescent="0.15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219"/>
      <c r="O67" s="219"/>
      <c r="P67" s="25" t="s">
        <v>341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 t="s">
        <v>11</v>
      </c>
    </row>
    <row r="68" spans="1:31" ht="14.65" customHeight="1" thickBot="1" x14ac:dyDescent="0.2">
      <c r="A68" s="7" t="s">
        <v>96</v>
      </c>
      <c r="B68" s="7" t="s">
        <v>126</v>
      </c>
      <c r="D68" s="24"/>
      <c r="E68" s="19"/>
      <c r="F68" s="38" t="s">
        <v>81</v>
      </c>
      <c r="G68" s="19"/>
      <c r="H68" s="19"/>
      <c r="I68" s="19"/>
      <c r="J68" s="19"/>
      <c r="K68" s="18"/>
      <c r="L68" s="18"/>
      <c r="M68" s="18"/>
      <c r="N68" s="219"/>
      <c r="O68" s="219"/>
      <c r="P68" s="25">
        <v>-3660</v>
      </c>
      <c r="Q68" s="26"/>
      <c r="R68" s="232" t="s">
        <v>127</v>
      </c>
      <c r="S68" s="233"/>
      <c r="T68" s="233"/>
      <c r="U68" s="233"/>
      <c r="V68" s="233"/>
      <c r="W68" s="233"/>
      <c r="X68" s="233"/>
      <c r="Y68" s="234"/>
      <c r="Z68" s="40">
        <v>41272195</v>
      </c>
      <c r="AA68" s="41" t="s">
        <v>347</v>
      </c>
      <c r="AD68" s="9">
        <v>-3660000</v>
      </c>
      <c r="AE68" s="9" t="e">
        <f>IF(AND(AD69="-",AE29="-"),"-",SUM(AD69)-SUM(AE29))</f>
        <v>#REF!</v>
      </c>
    </row>
    <row r="69" spans="1:31" ht="14.65" customHeight="1" thickBot="1" x14ac:dyDescent="0.2">
      <c r="A69" s="7" t="s">
        <v>1</v>
      </c>
      <c r="B69" s="7" t="s">
        <v>97</v>
      </c>
      <c r="D69" s="235" t="s">
        <v>2</v>
      </c>
      <c r="E69" s="236"/>
      <c r="F69" s="236"/>
      <c r="G69" s="236"/>
      <c r="H69" s="236"/>
      <c r="I69" s="236"/>
      <c r="J69" s="236"/>
      <c r="K69" s="236"/>
      <c r="L69" s="236"/>
      <c r="M69" s="236"/>
      <c r="N69" s="237"/>
      <c r="O69" s="238"/>
      <c r="P69" s="42">
        <v>54913329</v>
      </c>
      <c r="Q69" s="43" t="s">
        <v>347</v>
      </c>
      <c r="R69" s="223" t="s">
        <v>322</v>
      </c>
      <c r="S69" s="224"/>
      <c r="T69" s="224"/>
      <c r="U69" s="224"/>
      <c r="V69" s="224"/>
      <c r="W69" s="224"/>
      <c r="X69" s="224"/>
      <c r="Y69" s="239"/>
      <c r="Z69" s="42">
        <v>54913329</v>
      </c>
      <c r="AA69" s="44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</row>
    <row r="71" spans="1:31" ht="14.65" customHeight="1" x14ac:dyDescent="0.15">
      <c r="D71" s="46"/>
      <c r="E71" s="47" t="s">
        <v>323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R29:Y29"/>
    <mergeCell ref="R34:Y34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R50"/>
  <sheetViews>
    <sheetView topLeftCell="B1" zoomScale="85" zoomScaleNormal="85" zoomScaleSheetLayoutView="100" workbookViewId="0">
      <selection activeCell="N49" sqref="N49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C1" s="80" t="s">
        <v>333</v>
      </c>
    </row>
    <row r="2" spans="1:18" x14ac:dyDescent="0.15">
      <c r="C2" s="80" t="s">
        <v>353</v>
      </c>
    </row>
    <row r="3" spans="1:18" x14ac:dyDescent="0.15">
      <c r="C3" s="80" t="s">
        <v>334</v>
      </c>
    </row>
    <row r="4" spans="1:18" x14ac:dyDescent="0.15">
      <c r="C4" s="80" t="s">
        <v>335</v>
      </c>
    </row>
    <row r="5" spans="1:18" x14ac:dyDescent="0.15">
      <c r="C5" s="80" t="s">
        <v>336</v>
      </c>
    </row>
    <row r="6" spans="1:18" x14ac:dyDescent="0.15">
      <c r="C6" s="80" t="s">
        <v>337</v>
      </c>
    </row>
    <row r="7" spans="1:18" x14ac:dyDescent="0.15">
      <c r="C7" s="80" t="s">
        <v>338</v>
      </c>
    </row>
    <row r="8" spans="1:18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18" ht="24" x14ac:dyDescent="0.2">
      <c r="C9" s="240" t="s">
        <v>343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51"/>
    </row>
    <row r="10" spans="1:18" ht="17.25" x14ac:dyDescent="0.2">
      <c r="C10" s="241" t="s">
        <v>354</v>
      </c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51"/>
    </row>
    <row r="11" spans="1:18" ht="17.25" x14ac:dyDescent="0.2">
      <c r="C11" s="241" t="s">
        <v>355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51"/>
    </row>
    <row r="12" spans="1:18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339</v>
      </c>
      <c r="P12" s="51"/>
    </row>
    <row r="13" spans="1:18" ht="18" thickBot="1" x14ac:dyDescent="0.25">
      <c r="A13" s="50" t="s">
        <v>314</v>
      </c>
      <c r="C13" s="242" t="s">
        <v>0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4" t="s">
        <v>316</v>
      </c>
      <c r="O13" s="245"/>
      <c r="P13" s="51"/>
    </row>
    <row r="14" spans="1:18" x14ac:dyDescent="0.15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10586002</v>
      </c>
      <c r="O14" s="58"/>
      <c r="P14" s="59"/>
      <c r="R14" s="6">
        <f>IF(AND(R15="-",R30="-"),"-",SUM(R15,R30))</f>
        <v>10586001587</v>
      </c>
    </row>
    <row r="15" spans="1:18" x14ac:dyDescent="0.15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6049088</v>
      </c>
      <c r="O15" s="60"/>
      <c r="P15" s="59"/>
      <c r="R15" s="6">
        <f>IF(COUNTIF(R16:R29,"-")=COUNTA(R16:R29),"-",SUM(R16,R21,R26))</f>
        <v>6049088403</v>
      </c>
    </row>
    <row r="16" spans="1:18" x14ac:dyDescent="0.15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1889611</v>
      </c>
      <c r="O16" s="60" t="s">
        <v>347</v>
      </c>
      <c r="P16" s="59"/>
      <c r="R16" s="6">
        <f>IF(COUNTIF(R17:R20,"-")=COUNTA(R17:R20),"-",SUM(R17:R20))</f>
        <v>1889610808</v>
      </c>
    </row>
    <row r="17" spans="1:18" x14ac:dyDescent="0.15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1532345</v>
      </c>
      <c r="O17" s="60"/>
      <c r="P17" s="59"/>
      <c r="R17" s="6">
        <v>1532345442</v>
      </c>
    </row>
    <row r="18" spans="1:18" x14ac:dyDescent="0.15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116466</v>
      </c>
      <c r="O18" s="60"/>
      <c r="P18" s="59"/>
      <c r="R18" s="6">
        <v>116466000</v>
      </c>
    </row>
    <row r="19" spans="1:18" x14ac:dyDescent="0.15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 t="s">
        <v>344</v>
      </c>
      <c r="O19" s="60"/>
      <c r="P19" s="59"/>
      <c r="R19" s="6" t="s">
        <v>11</v>
      </c>
    </row>
    <row r="20" spans="1:18" x14ac:dyDescent="0.15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240799</v>
      </c>
      <c r="O20" s="60"/>
      <c r="P20" s="59"/>
      <c r="R20" s="6">
        <v>240799366</v>
      </c>
    </row>
    <row r="21" spans="1:18" x14ac:dyDescent="0.15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4067872</v>
      </c>
      <c r="O21" s="60" t="s">
        <v>347</v>
      </c>
      <c r="P21" s="59"/>
      <c r="R21" s="6">
        <f>IF(COUNTIF(R22:R25,"-")=COUNTA(R22:R25),"-",SUM(R22:R25))</f>
        <v>4067871850</v>
      </c>
    </row>
    <row r="22" spans="1:18" x14ac:dyDescent="0.15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1571602</v>
      </c>
      <c r="O22" s="60"/>
      <c r="P22" s="59"/>
      <c r="R22" s="6">
        <v>1571601505</v>
      </c>
    </row>
    <row r="23" spans="1:18" x14ac:dyDescent="0.15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>
        <v>93643</v>
      </c>
      <c r="O23" s="60"/>
      <c r="P23" s="59"/>
      <c r="R23" s="6">
        <v>93642776</v>
      </c>
    </row>
    <row r="24" spans="1:18" x14ac:dyDescent="0.15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2402628</v>
      </c>
      <c r="O24" s="60"/>
      <c r="P24" s="59"/>
      <c r="R24" s="6">
        <v>2402627569</v>
      </c>
    </row>
    <row r="25" spans="1:18" x14ac:dyDescent="0.15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 t="s">
        <v>345</v>
      </c>
      <c r="O25" s="60"/>
      <c r="P25" s="59"/>
      <c r="R25" s="6" t="s">
        <v>11</v>
      </c>
    </row>
    <row r="26" spans="1:18" x14ac:dyDescent="0.15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91606</v>
      </c>
      <c r="O26" s="60" t="s">
        <v>347</v>
      </c>
      <c r="P26" s="59"/>
      <c r="R26" s="6">
        <f>IF(COUNTIF(R27:R29,"-")=COUNTA(R27:R29),"-",SUM(R27:R29))</f>
        <v>91605745</v>
      </c>
    </row>
    <row r="27" spans="1:18" x14ac:dyDescent="0.15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55069</v>
      </c>
      <c r="O27" s="60"/>
      <c r="P27" s="59"/>
      <c r="R27" s="6">
        <v>55068845</v>
      </c>
    </row>
    <row r="28" spans="1:18" x14ac:dyDescent="0.15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>
        <v>4704</v>
      </c>
      <c r="O28" s="60"/>
      <c r="P28" s="59"/>
      <c r="R28" s="6">
        <v>4704467</v>
      </c>
    </row>
    <row r="29" spans="1:18" x14ac:dyDescent="0.15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31832</v>
      </c>
      <c r="O29" s="60"/>
      <c r="P29" s="59"/>
      <c r="R29" s="6">
        <v>31832433</v>
      </c>
    </row>
    <row r="30" spans="1:18" x14ac:dyDescent="0.15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4536913</v>
      </c>
      <c r="O30" s="60" t="s">
        <v>347</v>
      </c>
      <c r="P30" s="59"/>
      <c r="R30" s="6">
        <f>IF(COUNTIF(R31:R34,"-")=COUNTA(R31:R34),"-",SUM(R31:R34))</f>
        <v>4536913184</v>
      </c>
    </row>
    <row r="31" spans="1:18" x14ac:dyDescent="0.15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3022156</v>
      </c>
      <c r="O31" s="60"/>
      <c r="P31" s="59"/>
      <c r="R31" s="6">
        <v>3022156037</v>
      </c>
    </row>
    <row r="32" spans="1:18" x14ac:dyDescent="0.15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>
        <v>956422</v>
      </c>
      <c r="O32" s="60"/>
      <c r="P32" s="59"/>
      <c r="R32" s="6">
        <v>956421567</v>
      </c>
    </row>
    <row r="33" spans="1:18" x14ac:dyDescent="0.15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539861</v>
      </c>
      <c r="O33" s="60"/>
      <c r="P33" s="59"/>
      <c r="R33" s="6">
        <v>539861001</v>
      </c>
    </row>
    <row r="34" spans="1:18" x14ac:dyDescent="0.15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18475</v>
      </c>
      <c r="O34" s="60"/>
      <c r="P34" s="59"/>
      <c r="R34" s="6">
        <v>18474579</v>
      </c>
    </row>
    <row r="35" spans="1:18" x14ac:dyDescent="0.15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388694</v>
      </c>
      <c r="O35" s="60"/>
      <c r="P35" s="59"/>
      <c r="R35" s="6">
        <f>IF(COUNTIF(R36:R37,"-")=COUNTA(R36:R37),"-",SUM(R36:R37))</f>
        <v>388694065</v>
      </c>
    </row>
    <row r="36" spans="1:18" x14ac:dyDescent="0.15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61"/>
      <c r="L36" s="61"/>
      <c r="M36" s="61"/>
      <c r="N36" s="57">
        <v>65735</v>
      </c>
      <c r="O36" s="60"/>
      <c r="P36" s="59"/>
      <c r="R36" s="6">
        <v>65735453</v>
      </c>
    </row>
    <row r="37" spans="1:18" x14ac:dyDescent="0.15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322959</v>
      </c>
      <c r="O37" s="60"/>
      <c r="P37" s="59"/>
      <c r="R37" s="6">
        <v>322958612</v>
      </c>
    </row>
    <row r="38" spans="1:18" x14ac:dyDescent="0.15">
      <c r="A38" s="50" t="s">
        <v>133</v>
      </c>
      <c r="C38" s="62" t="s">
        <v>134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10197308</v>
      </c>
      <c r="O38" s="66"/>
      <c r="P38" s="59"/>
      <c r="R38" s="6">
        <f>IF(COUNTIF(R14:R35,"-")=COUNTA(R14:R35),"-",SUM(R35)-SUM(R14))</f>
        <v>-10197307522</v>
      </c>
    </row>
    <row r="39" spans="1:18" x14ac:dyDescent="0.15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2116064</v>
      </c>
      <c r="O39" s="58"/>
      <c r="P39" s="59"/>
      <c r="R39" s="6">
        <f>IF(COUNTIF(R40:R44,"-")=COUNTA(R40:R44),"-",SUM(R40:R44))</f>
        <v>2116063639</v>
      </c>
    </row>
    <row r="40" spans="1:18" x14ac:dyDescent="0.15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57">
        <v>468851</v>
      </c>
      <c r="O40" s="60"/>
      <c r="P40" s="59"/>
      <c r="R40" s="6">
        <v>468850560</v>
      </c>
    </row>
    <row r="41" spans="1:18" x14ac:dyDescent="0.15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>
        <v>23713</v>
      </c>
      <c r="O41" s="60"/>
      <c r="P41" s="59"/>
      <c r="R41" s="6">
        <v>23713079</v>
      </c>
    </row>
    <row r="42" spans="1:18" x14ac:dyDescent="0.15">
      <c r="A42" s="50" t="s">
        <v>186</v>
      </c>
      <c r="C42" s="54"/>
      <c r="D42" s="55"/>
      <c r="E42" s="56" t="s">
        <v>187</v>
      </c>
      <c r="F42" s="56"/>
      <c r="G42" s="55"/>
      <c r="H42" s="56"/>
      <c r="I42" s="55"/>
      <c r="J42" s="55"/>
      <c r="K42" s="56"/>
      <c r="L42" s="56"/>
      <c r="M42" s="56"/>
      <c r="N42" s="57" t="s">
        <v>346</v>
      </c>
      <c r="O42" s="60"/>
      <c r="P42" s="59"/>
      <c r="R42" s="6" t="s">
        <v>11</v>
      </c>
    </row>
    <row r="43" spans="1:18" x14ac:dyDescent="0.15">
      <c r="A43" s="50" t="s">
        <v>188</v>
      </c>
      <c r="C43" s="54"/>
      <c r="D43" s="55"/>
      <c r="E43" s="55" t="s">
        <v>189</v>
      </c>
      <c r="F43" s="55"/>
      <c r="G43" s="55"/>
      <c r="H43" s="55"/>
      <c r="I43" s="55"/>
      <c r="J43" s="55"/>
      <c r="K43" s="56"/>
      <c r="L43" s="56"/>
      <c r="M43" s="56"/>
      <c r="N43" s="57" t="s">
        <v>345</v>
      </c>
      <c r="O43" s="60"/>
      <c r="P43" s="59"/>
      <c r="R43" s="6" t="s">
        <v>11</v>
      </c>
    </row>
    <row r="44" spans="1:18" x14ac:dyDescent="0.15">
      <c r="A44" s="50" t="s">
        <v>190</v>
      </c>
      <c r="C44" s="54"/>
      <c r="D44" s="55"/>
      <c r="E44" s="55" t="s">
        <v>35</v>
      </c>
      <c r="F44" s="55"/>
      <c r="G44" s="55"/>
      <c r="H44" s="55"/>
      <c r="I44" s="55"/>
      <c r="J44" s="55"/>
      <c r="K44" s="56"/>
      <c r="L44" s="56"/>
      <c r="M44" s="56"/>
      <c r="N44" s="57">
        <v>1623500</v>
      </c>
      <c r="O44" s="60"/>
      <c r="P44" s="59"/>
      <c r="R44" s="6">
        <v>1623500000</v>
      </c>
    </row>
    <row r="45" spans="1:18" x14ac:dyDescent="0.15">
      <c r="A45" s="50" t="s">
        <v>191</v>
      </c>
      <c r="C45" s="54"/>
      <c r="D45" s="55" t="s">
        <v>192</v>
      </c>
      <c r="E45" s="55"/>
      <c r="F45" s="55"/>
      <c r="G45" s="55"/>
      <c r="H45" s="55"/>
      <c r="I45" s="55"/>
      <c r="J45" s="55"/>
      <c r="K45" s="61"/>
      <c r="L45" s="61"/>
      <c r="M45" s="61"/>
      <c r="N45" s="57">
        <v>22810</v>
      </c>
      <c r="O45" s="58"/>
      <c r="P45" s="59"/>
      <c r="R45" s="6">
        <f>IF(COUNTIF(R46:R47,"-")=COUNTA(R46:R47),"-",SUM(R46:R47))</f>
        <v>22810067</v>
      </c>
    </row>
    <row r="46" spans="1:18" x14ac:dyDescent="0.15">
      <c r="A46" s="50" t="s">
        <v>193</v>
      </c>
      <c r="C46" s="54"/>
      <c r="D46" s="55"/>
      <c r="E46" s="55" t="s">
        <v>194</v>
      </c>
      <c r="F46" s="55"/>
      <c r="G46" s="55"/>
      <c r="H46" s="55"/>
      <c r="I46" s="55"/>
      <c r="J46" s="55"/>
      <c r="K46" s="61"/>
      <c r="L46" s="61"/>
      <c r="M46" s="61"/>
      <c r="N46" s="57">
        <v>12004</v>
      </c>
      <c r="O46" s="60"/>
      <c r="P46" s="59"/>
      <c r="R46" s="6">
        <v>12004457</v>
      </c>
    </row>
    <row r="47" spans="1:18" ht="14.25" thickBot="1" x14ac:dyDescent="0.2">
      <c r="A47" s="50" t="s">
        <v>195</v>
      </c>
      <c r="C47" s="54"/>
      <c r="D47" s="55"/>
      <c r="E47" s="55" t="s">
        <v>35</v>
      </c>
      <c r="F47" s="55"/>
      <c r="G47" s="55"/>
      <c r="H47" s="55"/>
      <c r="I47" s="55"/>
      <c r="J47" s="55"/>
      <c r="K47" s="61"/>
      <c r="L47" s="61"/>
      <c r="M47" s="61"/>
      <c r="N47" s="57">
        <v>10806</v>
      </c>
      <c r="O47" s="60"/>
      <c r="P47" s="59"/>
      <c r="R47" s="6">
        <v>10805610</v>
      </c>
    </row>
    <row r="48" spans="1:18" ht="14.25" thickBot="1" x14ac:dyDescent="0.2">
      <c r="A48" s="50" t="s">
        <v>178</v>
      </c>
      <c r="C48" s="67" t="s">
        <v>179</v>
      </c>
      <c r="D48" s="68"/>
      <c r="E48" s="68"/>
      <c r="F48" s="68"/>
      <c r="G48" s="68"/>
      <c r="H48" s="68"/>
      <c r="I48" s="68"/>
      <c r="J48" s="68"/>
      <c r="K48" s="69"/>
      <c r="L48" s="69"/>
      <c r="M48" s="69"/>
      <c r="N48" s="70">
        <v>12290561</v>
      </c>
      <c r="O48" s="71" t="s">
        <v>347</v>
      </c>
      <c r="P48" s="59"/>
      <c r="R48" s="6">
        <f>IF(COUNTIF(R38:R47,"-")=COUNTA(R38:R47),"-",SUM(R38,R45)-SUM(R39))</f>
        <v>-12290561094</v>
      </c>
    </row>
    <row r="49" spans="1:12" s="73" customFormat="1" ht="3.75" customHeight="1" x14ac:dyDescent="0.15">
      <c r="A49" s="72"/>
      <c r="C49" s="74"/>
      <c r="D49" s="74"/>
      <c r="E49" s="75"/>
      <c r="F49" s="75"/>
      <c r="G49" s="75"/>
      <c r="H49" s="75"/>
      <c r="I49" s="75"/>
      <c r="J49" s="76"/>
      <c r="K49" s="76"/>
      <c r="L49" s="76"/>
    </row>
    <row r="50" spans="1:12" s="73" customFormat="1" ht="15.6" customHeight="1" x14ac:dyDescent="0.15">
      <c r="A50" s="72"/>
      <c r="C50" s="77"/>
      <c r="D50" s="77" t="s">
        <v>323</v>
      </c>
      <c r="E50" s="78"/>
      <c r="F50" s="78"/>
      <c r="G50" s="78"/>
      <c r="H50" s="78"/>
      <c r="I50" s="78"/>
      <c r="J50" s="79"/>
      <c r="K50" s="79"/>
      <c r="L50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32"/>
  <sheetViews>
    <sheetView showGridLines="0" topLeftCell="B1" zoomScale="85" zoomScaleNormal="85" zoomScaleSheetLayoutView="100" workbookViewId="0">
      <selection activeCell="C12" sqref="C12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15">
      <c r="C1" s="83" t="s">
        <v>333</v>
      </c>
    </row>
    <row r="2" spans="1:24" x14ac:dyDescent="0.15">
      <c r="C2" s="83" t="s">
        <v>353</v>
      </c>
    </row>
    <row r="3" spans="1:24" x14ac:dyDescent="0.15">
      <c r="C3" s="83" t="s">
        <v>334</v>
      </c>
    </row>
    <row r="4" spans="1:24" x14ac:dyDescent="0.15">
      <c r="C4" s="83" t="s">
        <v>335</v>
      </c>
    </row>
    <row r="5" spans="1:24" x14ac:dyDescent="0.15">
      <c r="C5" s="83" t="s">
        <v>336</v>
      </c>
    </row>
    <row r="6" spans="1:24" x14ac:dyDescent="0.15">
      <c r="C6" s="83" t="s">
        <v>337</v>
      </c>
    </row>
    <row r="7" spans="1:24" x14ac:dyDescent="0.15">
      <c r="C7" s="83" t="s">
        <v>338</v>
      </c>
    </row>
    <row r="9" spans="1:24" ht="24" x14ac:dyDescent="0.25">
      <c r="B9" s="82"/>
      <c r="C9" s="246" t="s">
        <v>348</v>
      </c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</row>
    <row r="10" spans="1:24" ht="17.25" x14ac:dyDescent="0.2">
      <c r="B10" s="84"/>
      <c r="C10" s="247" t="s">
        <v>354</v>
      </c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</row>
    <row r="11" spans="1:24" ht="17.25" x14ac:dyDescent="0.2">
      <c r="B11" s="84"/>
      <c r="C11" s="247" t="s">
        <v>355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208" t="s">
        <v>339</v>
      </c>
      <c r="Q12" s="86"/>
      <c r="R12" s="87"/>
    </row>
    <row r="13" spans="1:24" ht="12.75" customHeight="1" x14ac:dyDescent="0.15">
      <c r="B13" s="88"/>
      <c r="C13" s="248" t="s">
        <v>0</v>
      </c>
      <c r="D13" s="249"/>
      <c r="E13" s="249"/>
      <c r="F13" s="249"/>
      <c r="G13" s="249"/>
      <c r="H13" s="249"/>
      <c r="I13" s="249"/>
      <c r="J13" s="250"/>
      <c r="K13" s="254" t="s">
        <v>324</v>
      </c>
      <c r="L13" s="249"/>
      <c r="M13" s="89"/>
      <c r="N13" s="89"/>
      <c r="O13" s="89"/>
      <c r="P13" s="90"/>
      <c r="Q13" s="89"/>
      <c r="R13" s="90"/>
    </row>
    <row r="14" spans="1:24" ht="29.25" customHeight="1" thickBot="1" x14ac:dyDescent="0.2">
      <c r="A14" s="81" t="s">
        <v>314</v>
      </c>
      <c r="B14" s="88"/>
      <c r="C14" s="251"/>
      <c r="D14" s="252"/>
      <c r="E14" s="252"/>
      <c r="F14" s="252"/>
      <c r="G14" s="252"/>
      <c r="H14" s="252"/>
      <c r="I14" s="252"/>
      <c r="J14" s="253"/>
      <c r="K14" s="255"/>
      <c r="L14" s="252"/>
      <c r="M14" s="256" t="s">
        <v>325</v>
      </c>
      <c r="N14" s="257"/>
      <c r="O14" s="256" t="s">
        <v>326</v>
      </c>
      <c r="P14" s="258"/>
      <c r="Q14" s="259" t="s">
        <v>132</v>
      </c>
      <c r="R14" s="260"/>
    </row>
    <row r="15" spans="1:24" ht="15.95" customHeight="1" x14ac:dyDescent="0.15">
      <c r="A15" s="81" t="s">
        <v>196</v>
      </c>
      <c r="B15" s="91"/>
      <c r="C15" s="92" t="s">
        <v>197</v>
      </c>
      <c r="D15" s="93"/>
      <c r="E15" s="93"/>
      <c r="F15" s="93"/>
      <c r="G15" s="93"/>
      <c r="H15" s="93"/>
      <c r="I15" s="93"/>
      <c r="J15" s="94"/>
      <c r="K15" s="95">
        <v>43616316</v>
      </c>
      <c r="L15" s="96"/>
      <c r="M15" s="95">
        <v>57013170</v>
      </c>
      <c r="N15" s="97"/>
      <c r="O15" s="95">
        <v>-13396854</v>
      </c>
      <c r="P15" s="99"/>
      <c r="Q15" s="98" t="s">
        <v>344</v>
      </c>
      <c r="R15" s="99"/>
      <c r="U15" s="211">
        <f t="shared" ref="U15:U20" si="0">IF(COUNTIF(V15:X15,"-")=COUNTA(V15:X15),"-",SUM(V15:X15))</f>
        <v>43616316206</v>
      </c>
      <c r="V15" s="211">
        <v>57013169738</v>
      </c>
      <c r="W15" s="211">
        <v>-13396853532</v>
      </c>
      <c r="X15" s="211" t="s">
        <v>11</v>
      </c>
    </row>
    <row r="16" spans="1:24" ht="15.95" customHeight="1" x14ac:dyDescent="0.15">
      <c r="A16" s="81" t="s">
        <v>198</v>
      </c>
      <c r="B16" s="91"/>
      <c r="C16" s="24"/>
      <c r="D16" s="19" t="s">
        <v>199</v>
      </c>
      <c r="E16" s="19"/>
      <c r="F16" s="19"/>
      <c r="G16" s="19"/>
      <c r="H16" s="19"/>
      <c r="I16" s="19"/>
      <c r="J16" s="100"/>
      <c r="K16" s="101">
        <v>-12290561</v>
      </c>
      <c r="L16" s="102"/>
      <c r="M16" s="265"/>
      <c r="N16" s="266"/>
      <c r="O16" s="101">
        <v>-12290561</v>
      </c>
      <c r="P16" s="107"/>
      <c r="Q16" s="104" t="s">
        <v>345</v>
      </c>
      <c r="R16" s="105"/>
      <c r="U16" s="211">
        <f t="shared" si="0"/>
        <v>-12290561094</v>
      </c>
      <c r="V16" s="211" t="s">
        <v>11</v>
      </c>
      <c r="W16" s="211">
        <v>-12290561094</v>
      </c>
      <c r="X16" s="211" t="s">
        <v>11</v>
      </c>
    </row>
    <row r="17" spans="1:24" ht="15.95" customHeight="1" x14ac:dyDescent="0.15">
      <c r="A17" s="81" t="s">
        <v>200</v>
      </c>
      <c r="B17" s="88"/>
      <c r="C17" s="106"/>
      <c r="D17" s="100" t="s">
        <v>201</v>
      </c>
      <c r="E17" s="100"/>
      <c r="F17" s="100"/>
      <c r="G17" s="100"/>
      <c r="H17" s="100"/>
      <c r="I17" s="100"/>
      <c r="J17" s="100"/>
      <c r="K17" s="101">
        <v>11497378</v>
      </c>
      <c r="L17" s="102"/>
      <c r="M17" s="267"/>
      <c r="N17" s="268"/>
      <c r="O17" s="101">
        <v>11497378</v>
      </c>
      <c r="P17" s="107"/>
      <c r="Q17" s="104" t="s">
        <v>11</v>
      </c>
      <c r="R17" s="107"/>
      <c r="U17" s="211">
        <f t="shared" si="0"/>
        <v>11497378259</v>
      </c>
      <c r="V17" s="211" t="s">
        <v>11</v>
      </c>
      <c r="W17" s="211">
        <f>IF(COUNTIF(W18:W19,"-")=COUNTA(W18:W19),"-",SUM(W18:W19))</f>
        <v>11497378259</v>
      </c>
      <c r="X17" s="211" t="s">
        <v>11</v>
      </c>
    </row>
    <row r="18" spans="1:24" ht="15.95" customHeight="1" x14ac:dyDescent="0.15">
      <c r="A18" s="81" t="s">
        <v>202</v>
      </c>
      <c r="B18" s="88"/>
      <c r="C18" s="108"/>
      <c r="D18" s="100"/>
      <c r="E18" s="109" t="s">
        <v>203</v>
      </c>
      <c r="F18" s="109"/>
      <c r="G18" s="109"/>
      <c r="H18" s="109"/>
      <c r="I18" s="109"/>
      <c r="J18" s="100"/>
      <c r="K18" s="101">
        <v>7738545</v>
      </c>
      <c r="L18" s="102"/>
      <c r="M18" s="267"/>
      <c r="N18" s="268"/>
      <c r="O18" s="101">
        <v>7738545</v>
      </c>
      <c r="P18" s="107"/>
      <c r="Q18" s="104" t="s">
        <v>344</v>
      </c>
      <c r="R18" s="107"/>
      <c r="U18" s="211">
        <f t="shared" si="0"/>
        <v>7738545303</v>
      </c>
      <c r="V18" s="211" t="s">
        <v>11</v>
      </c>
      <c r="W18" s="211">
        <v>7738545303</v>
      </c>
      <c r="X18" s="211" t="s">
        <v>11</v>
      </c>
    </row>
    <row r="19" spans="1:24" ht="15.95" customHeight="1" x14ac:dyDescent="0.15">
      <c r="A19" s="81" t="s">
        <v>204</v>
      </c>
      <c r="B19" s="88"/>
      <c r="C19" s="110"/>
      <c r="D19" s="111"/>
      <c r="E19" s="111" t="s">
        <v>205</v>
      </c>
      <c r="F19" s="111"/>
      <c r="G19" s="111"/>
      <c r="H19" s="111"/>
      <c r="I19" s="111"/>
      <c r="J19" s="112"/>
      <c r="K19" s="113">
        <v>3758833</v>
      </c>
      <c r="L19" s="114"/>
      <c r="M19" s="269"/>
      <c r="N19" s="270"/>
      <c r="O19" s="113">
        <v>3758833</v>
      </c>
      <c r="P19" s="117"/>
      <c r="Q19" s="116" t="s">
        <v>344</v>
      </c>
      <c r="R19" s="117"/>
      <c r="U19" s="211">
        <f t="shared" si="0"/>
        <v>3758832956</v>
      </c>
      <c r="V19" s="211" t="s">
        <v>11</v>
      </c>
      <c r="W19" s="211">
        <v>3758832956</v>
      </c>
      <c r="X19" s="211" t="s">
        <v>11</v>
      </c>
    </row>
    <row r="20" spans="1:24" ht="15.95" customHeight="1" x14ac:dyDescent="0.15">
      <c r="A20" s="81" t="s">
        <v>206</v>
      </c>
      <c r="B20" s="88"/>
      <c r="C20" s="118"/>
      <c r="D20" s="119" t="s">
        <v>207</v>
      </c>
      <c r="E20" s="120"/>
      <c r="F20" s="119"/>
      <c r="G20" s="119"/>
      <c r="H20" s="119"/>
      <c r="I20" s="119"/>
      <c r="J20" s="121"/>
      <c r="K20" s="122">
        <v>-793183</v>
      </c>
      <c r="L20" s="123"/>
      <c r="M20" s="271"/>
      <c r="N20" s="272"/>
      <c r="O20" s="122">
        <v>-793183</v>
      </c>
      <c r="P20" s="125"/>
      <c r="Q20" s="124" t="s">
        <v>11</v>
      </c>
      <c r="R20" s="125"/>
      <c r="U20" s="211">
        <f t="shared" si="0"/>
        <v>-793182835</v>
      </c>
      <c r="V20" s="211" t="s">
        <v>11</v>
      </c>
      <c r="W20" s="211">
        <f>IF(COUNTIF(W16:W17,"-")=COUNTA(W16:W17),"-",SUM(W16:W17))</f>
        <v>-793182835</v>
      </c>
      <c r="X20" s="211" t="s">
        <v>11</v>
      </c>
    </row>
    <row r="21" spans="1:24" ht="15.95" customHeight="1" x14ac:dyDescent="0.15">
      <c r="A21" s="81" t="s">
        <v>208</v>
      </c>
      <c r="B21" s="88"/>
      <c r="C21" s="24"/>
      <c r="D21" s="126" t="s">
        <v>327</v>
      </c>
      <c r="E21" s="126"/>
      <c r="F21" s="126"/>
      <c r="G21" s="109"/>
      <c r="H21" s="109"/>
      <c r="I21" s="109"/>
      <c r="J21" s="100"/>
      <c r="K21" s="261"/>
      <c r="L21" s="262"/>
      <c r="M21" s="101">
        <v>-1468983</v>
      </c>
      <c r="N21" s="103"/>
      <c r="O21" s="101">
        <v>1468983</v>
      </c>
      <c r="P21" s="107"/>
      <c r="Q21" s="273" t="s">
        <v>11</v>
      </c>
      <c r="R21" s="274"/>
      <c r="U21" s="211">
        <v>0</v>
      </c>
      <c r="V21" s="211">
        <f>IF(COUNTA(V22:V25)=COUNTIF(V22:V25,"-"),"-",SUM(V22,V24,V23,V25))</f>
        <v>-1468982928</v>
      </c>
      <c r="W21" s="211">
        <f>IF(COUNTA(W22:W25)=COUNTIF(W22:W25,"-"),"-",SUM(W22,W24,W23,W25))</f>
        <v>1468982928</v>
      </c>
      <c r="X21" s="211" t="s">
        <v>11</v>
      </c>
    </row>
    <row r="22" spans="1:24" ht="15.95" customHeight="1" x14ac:dyDescent="0.15">
      <c r="A22" s="81" t="s">
        <v>209</v>
      </c>
      <c r="B22" s="88"/>
      <c r="C22" s="24"/>
      <c r="D22" s="126"/>
      <c r="E22" s="126" t="s">
        <v>210</v>
      </c>
      <c r="F22" s="109"/>
      <c r="G22" s="109"/>
      <c r="H22" s="109"/>
      <c r="I22" s="109"/>
      <c r="J22" s="100"/>
      <c r="K22" s="261"/>
      <c r="L22" s="262"/>
      <c r="M22" s="101">
        <v>920453</v>
      </c>
      <c r="N22" s="103"/>
      <c r="O22" s="101">
        <v>-920453</v>
      </c>
      <c r="P22" s="107"/>
      <c r="Q22" s="263" t="s">
        <v>11</v>
      </c>
      <c r="R22" s="264"/>
      <c r="U22" s="211">
        <v>0</v>
      </c>
      <c r="V22" s="211">
        <v>920452804</v>
      </c>
      <c r="W22" s="211">
        <v>-920452804</v>
      </c>
      <c r="X22" s="211" t="s">
        <v>11</v>
      </c>
    </row>
    <row r="23" spans="1:24" ht="15.95" customHeight="1" x14ac:dyDescent="0.15">
      <c r="A23" s="81" t="s">
        <v>211</v>
      </c>
      <c r="B23" s="88"/>
      <c r="C23" s="24"/>
      <c r="D23" s="126"/>
      <c r="E23" s="126" t="s">
        <v>212</v>
      </c>
      <c r="F23" s="126"/>
      <c r="G23" s="109"/>
      <c r="H23" s="109"/>
      <c r="I23" s="109"/>
      <c r="J23" s="100"/>
      <c r="K23" s="261"/>
      <c r="L23" s="262"/>
      <c r="M23" s="101">
        <v>-2448882</v>
      </c>
      <c r="N23" s="103"/>
      <c r="O23" s="101">
        <v>2448882</v>
      </c>
      <c r="P23" s="107"/>
      <c r="Q23" s="263" t="s">
        <v>11</v>
      </c>
      <c r="R23" s="264"/>
      <c r="U23" s="211">
        <v>0</v>
      </c>
      <c r="V23" s="211">
        <v>-2448882171</v>
      </c>
      <c r="W23" s="211">
        <v>2448882171</v>
      </c>
      <c r="X23" s="211" t="s">
        <v>11</v>
      </c>
    </row>
    <row r="24" spans="1:24" ht="15.95" customHeight="1" x14ac:dyDescent="0.15">
      <c r="A24" s="81" t="s">
        <v>213</v>
      </c>
      <c r="B24" s="88"/>
      <c r="C24" s="24"/>
      <c r="D24" s="126"/>
      <c r="E24" s="126" t="s">
        <v>214</v>
      </c>
      <c r="F24" s="126"/>
      <c r="G24" s="109"/>
      <c r="H24" s="109"/>
      <c r="I24" s="109"/>
      <c r="J24" s="100"/>
      <c r="K24" s="261"/>
      <c r="L24" s="262"/>
      <c r="M24" s="101">
        <v>391894</v>
      </c>
      <c r="N24" s="103"/>
      <c r="O24" s="101">
        <v>-391894</v>
      </c>
      <c r="P24" s="107"/>
      <c r="Q24" s="263" t="s">
        <v>11</v>
      </c>
      <c r="R24" s="264"/>
      <c r="U24" s="211">
        <v>0</v>
      </c>
      <c r="V24" s="211">
        <v>391894467</v>
      </c>
      <c r="W24" s="211">
        <v>-391894467</v>
      </c>
      <c r="X24" s="211" t="s">
        <v>11</v>
      </c>
    </row>
    <row r="25" spans="1:24" ht="15.95" customHeight="1" x14ac:dyDescent="0.15">
      <c r="A25" s="81" t="s">
        <v>215</v>
      </c>
      <c r="B25" s="88"/>
      <c r="C25" s="24"/>
      <c r="D25" s="126"/>
      <c r="E25" s="126" t="s">
        <v>216</v>
      </c>
      <c r="F25" s="126"/>
      <c r="G25" s="109"/>
      <c r="H25" s="20"/>
      <c r="I25" s="109"/>
      <c r="J25" s="100"/>
      <c r="K25" s="261"/>
      <c r="L25" s="262"/>
      <c r="M25" s="101">
        <v>-332448</v>
      </c>
      <c r="N25" s="103"/>
      <c r="O25" s="101">
        <v>332448</v>
      </c>
      <c r="P25" s="107"/>
      <c r="Q25" s="263" t="s">
        <v>11</v>
      </c>
      <c r="R25" s="264"/>
      <c r="U25" s="211">
        <v>0</v>
      </c>
      <c r="V25" s="211">
        <v>-332448028</v>
      </c>
      <c r="W25" s="211">
        <v>332448028</v>
      </c>
      <c r="X25" s="211" t="s">
        <v>11</v>
      </c>
    </row>
    <row r="26" spans="1:24" ht="15.95" customHeight="1" x14ac:dyDescent="0.15">
      <c r="A26" s="81" t="s">
        <v>217</v>
      </c>
      <c r="B26" s="88"/>
      <c r="C26" s="24"/>
      <c r="D26" s="126" t="s">
        <v>218</v>
      </c>
      <c r="E26" s="109"/>
      <c r="F26" s="109"/>
      <c r="G26" s="109"/>
      <c r="H26" s="109"/>
      <c r="I26" s="109"/>
      <c r="J26" s="100"/>
      <c r="K26" s="101">
        <v>154</v>
      </c>
      <c r="L26" s="102"/>
      <c r="M26" s="101">
        <v>154</v>
      </c>
      <c r="N26" s="103"/>
      <c r="O26" s="267"/>
      <c r="P26" s="277"/>
      <c r="Q26" s="278" t="s">
        <v>11</v>
      </c>
      <c r="R26" s="277"/>
      <c r="U26" s="211">
        <f>IF(COUNTIF(V26:X26,"-")=COUNTA(V26:X26),"-",SUM(V26:X26))</f>
        <v>153809</v>
      </c>
      <c r="V26" s="211">
        <v>153809</v>
      </c>
      <c r="W26" s="211" t="s">
        <v>11</v>
      </c>
      <c r="X26" s="211" t="s">
        <v>11</v>
      </c>
    </row>
    <row r="27" spans="1:24" ht="15.95" customHeight="1" x14ac:dyDescent="0.15">
      <c r="A27" s="81" t="s">
        <v>219</v>
      </c>
      <c r="B27" s="88"/>
      <c r="C27" s="24"/>
      <c r="D27" s="126" t="s">
        <v>220</v>
      </c>
      <c r="E27" s="126"/>
      <c r="F27" s="109"/>
      <c r="G27" s="109"/>
      <c r="H27" s="109"/>
      <c r="I27" s="109"/>
      <c r="J27" s="100"/>
      <c r="K27" s="101">
        <v>-1551092</v>
      </c>
      <c r="L27" s="102"/>
      <c r="M27" s="101">
        <v>-1551092</v>
      </c>
      <c r="N27" s="103"/>
      <c r="O27" s="267"/>
      <c r="P27" s="277"/>
      <c r="Q27" s="278" t="s">
        <v>11</v>
      </c>
      <c r="R27" s="277"/>
      <c r="U27" s="211">
        <f>IF(COUNTIF(V27:X27,"-")=COUNTA(V27:X27),"-",SUM(V27:X27))</f>
        <v>-1551092238</v>
      </c>
      <c r="V27" s="211">
        <v>-1551092238</v>
      </c>
      <c r="W27" s="211" t="s">
        <v>11</v>
      </c>
      <c r="X27" s="211" t="s">
        <v>11</v>
      </c>
    </row>
    <row r="28" spans="1:24" ht="15.95" customHeight="1" x14ac:dyDescent="0.15">
      <c r="A28" s="81" t="s">
        <v>222</v>
      </c>
      <c r="B28" s="88"/>
      <c r="C28" s="110"/>
      <c r="D28" s="111" t="s">
        <v>35</v>
      </c>
      <c r="E28" s="111"/>
      <c r="F28" s="111"/>
      <c r="G28" s="127"/>
      <c r="H28" s="127"/>
      <c r="I28" s="127"/>
      <c r="J28" s="112"/>
      <c r="K28" s="113" t="s">
        <v>11</v>
      </c>
      <c r="L28" s="114"/>
      <c r="M28" s="113" t="s">
        <v>345</v>
      </c>
      <c r="N28" s="115"/>
      <c r="O28" s="113" t="s">
        <v>345</v>
      </c>
      <c r="P28" s="117"/>
      <c r="Q28" s="275" t="s">
        <v>11</v>
      </c>
      <c r="R28" s="276"/>
      <c r="S28" s="128"/>
      <c r="U28" s="211" t="str">
        <f>IF(COUNTIF(V28:X28,"-")=COUNTA(V28:X28),"-",SUM(V28:X28))</f>
        <v>-</v>
      </c>
      <c r="V28" s="211" t="s">
        <v>344</v>
      </c>
      <c r="W28" s="211" t="s">
        <v>344</v>
      </c>
      <c r="X28" s="211" t="s">
        <v>11</v>
      </c>
    </row>
    <row r="29" spans="1:24" ht="15.95" customHeight="1" thickBot="1" x14ac:dyDescent="0.2">
      <c r="A29" s="81" t="s">
        <v>223</v>
      </c>
      <c r="B29" s="88"/>
      <c r="C29" s="129"/>
      <c r="D29" s="130" t="s">
        <v>224</v>
      </c>
      <c r="E29" s="130"/>
      <c r="F29" s="131"/>
      <c r="G29" s="131"/>
      <c r="H29" s="132"/>
      <c r="I29" s="131"/>
      <c r="J29" s="133"/>
      <c r="K29" s="134">
        <v>-2344121</v>
      </c>
      <c r="L29" s="135"/>
      <c r="M29" s="134">
        <v>-3019921</v>
      </c>
      <c r="N29" s="136"/>
      <c r="O29" s="134">
        <v>675800</v>
      </c>
      <c r="P29" s="209"/>
      <c r="Q29" s="137" t="s">
        <v>11</v>
      </c>
      <c r="R29" s="138"/>
      <c r="S29" s="128"/>
      <c r="U29" s="211">
        <f>IF(COUNTIF(V29:X29,"-")=COUNTA(V29:X29),"-",SUM(V29:X29))</f>
        <v>-2344121264</v>
      </c>
      <c r="V29" s="211">
        <f>IF(AND(V21="-",COUNTIF(V26:V27,"-")=COUNTA(V26:V27),V28="-"),"-",SUM(V21,V26:V27,V28))</f>
        <v>-3019921357</v>
      </c>
      <c r="W29" s="211">
        <f>IF(AND(W20="-",W21="-",COUNTIF(W26:W27,"-")=COUNTA(W26:W27),W28="-"),"-",SUM(W20,W21,W26:W27,W28))</f>
        <v>675800093</v>
      </c>
      <c r="X29" s="211" t="s">
        <v>11</v>
      </c>
    </row>
    <row r="30" spans="1:24" ht="15.95" customHeight="1" thickBot="1" x14ac:dyDescent="0.2">
      <c r="A30" s="81" t="s">
        <v>225</v>
      </c>
      <c r="B30" s="88"/>
      <c r="C30" s="139" t="s">
        <v>226</v>
      </c>
      <c r="D30" s="140"/>
      <c r="E30" s="140"/>
      <c r="F30" s="140"/>
      <c r="G30" s="141"/>
      <c r="H30" s="141"/>
      <c r="I30" s="141"/>
      <c r="J30" s="142"/>
      <c r="K30" s="143">
        <v>41272195</v>
      </c>
      <c r="L30" s="144"/>
      <c r="M30" s="143">
        <v>53993248</v>
      </c>
      <c r="N30" s="145"/>
      <c r="O30" s="143">
        <v>-12721053</v>
      </c>
      <c r="P30" s="210"/>
      <c r="Q30" s="146" t="s">
        <v>11</v>
      </c>
      <c r="R30" s="147"/>
      <c r="S30" s="128"/>
      <c r="U30" s="211">
        <f>IF(COUNTIF(V30:X30,"-")=COUNTA(V30:X30),"-",SUM(V30:X30))</f>
        <v>41272194942</v>
      </c>
      <c r="V30" s="211">
        <v>53993248381</v>
      </c>
      <c r="W30" s="211">
        <v>-12721053439</v>
      </c>
      <c r="X30" s="211" t="s">
        <v>11</v>
      </c>
    </row>
    <row r="31" spans="1:24" ht="6.75" customHeight="1" x14ac:dyDescent="0.15">
      <c r="B31" s="88"/>
      <c r="C31" s="148"/>
      <c r="D31" s="149"/>
      <c r="E31" s="149"/>
      <c r="F31" s="149"/>
      <c r="G31" s="149"/>
      <c r="H31" s="149"/>
      <c r="I31" s="149"/>
      <c r="J31" s="149"/>
      <c r="K31" s="88"/>
      <c r="L31" s="88"/>
      <c r="M31" s="88"/>
      <c r="N31" s="88"/>
      <c r="O31" s="88"/>
      <c r="P31" s="88"/>
      <c r="Q31" s="88"/>
      <c r="R31" s="19"/>
      <c r="S31" s="128"/>
    </row>
    <row r="32" spans="1:24" ht="15.6" customHeight="1" x14ac:dyDescent="0.15">
      <c r="B32" s="88"/>
      <c r="C32" s="150"/>
      <c r="D32" s="151" t="s">
        <v>323</v>
      </c>
      <c r="F32" s="152"/>
      <c r="G32" s="153"/>
      <c r="H32" s="152"/>
      <c r="I32" s="152"/>
      <c r="J32" s="150"/>
      <c r="K32" s="88"/>
      <c r="L32" s="88"/>
      <c r="M32" s="88"/>
      <c r="N32" s="88"/>
      <c r="O32" s="88"/>
      <c r="P32" s="88"/>
      <c r="Q32" s="88"/>
      <c r="R32" s="19"/>
      <c r="S32" s="128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Q69"/>
  <sheetViews>
    <sheetView topLeftCell="B1" zoomScale="85" zoomScaleNormal="85" workbookViewId="0">
      <selection activeCell="C12" sqref="C1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x14ac:dyDescent="0.15">
      <c r="C1" s="3" t="s">
        <v>333</v>
      </c>
    </row>
    <row r="2" spans="1:17" x14ac:dyDescent="0.15">
      <c r="C2" s="3" t="s">
        <v>353</v>
      </c>
    </row>
    <row r="3" spans="1:17" x14ac:dyDescent="0.15">
      <c r="C3" s="3" t="s">
        <v>334</v>
      </c>
    </row>
    <row r="4" spans="1:17" x14ac:dyDescent="0.15">
      <c r="C4" s="3" t="s">
        <v>335</v>
      </c>
    </row>
    <row r="5" spans="1:17" x14ac:dyDescent="0.15">
      <c r="C5" s="3" t="s">
        <v>336</v>
      </c>
    </row>
    <row r="6" spans="1:17" x14ac:dyDescent="0.15">
      <c r="C6" s="3" t="s">
        <v>337</v>
      </c>
    </row>
    <row r="7" spans="1:17" x14ac:dyDescent="0.15">
      <c r="C7" s="3" t="s">
        <v>338</v>
      </c>
    </row>
    <row r="8" spans="1:17" s="49" customFormat="1" x14ac:dyDescent="0.15">
      <c r="A8" s="1"/>
      <c r="B8" s="154"/>
      <c r="C8" s="154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17" s="49" customFormat="1" ht="24" x14ac:dyDescent="0.15">
      <c r="A9" s="1"/>
      <c r="B9" s="155"/>
      <c r="C9" s="288" t="s">
        <v>349</v>
      </c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</row>
    <row r="10" spans="1:17" s="49" customFormat="1" ht="14.25" x14ac:dyDescent="0.15">
      <c r="A10" s="156"/>
      <c r="B10" s="157"/>
      <c r="C10" s="289" t="s">
        <v>354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</row>
    <row r="11" spans="1:17" s="49" customFormat="1" ht="14.25" x14ac:dyDescent="0.15">
      <c r="A11" s="156"/>
      <c r="B11" s="157"/>
      <c r="C11" s="289" t="s">
        <v>355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</row>
    <row r="12" spans="1:17" s="49" customFormat="1" ht="14.25" thickBot="1" x14ac:dyDescent="0.2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 t="s">
        <v>339</v>
      </c>
    </row>
    <row r="13" spans="1:17" s="49" customFormat="1" x14ac:dyDescent="0.15">
      <c r="A13" s="156"/>
      <c r="B13" s="157"/>
      <c r="C13" s="290" t="s">
        <v>0</v>
      </c>
      <c r="D13" s="291"/>
      <c r="E13" s="291"/>
      <c r="F13" s="291"/>
      <c r="G13" s="291"/>
      <c r="H13" s="291"/>
      <c r="I13" s="291"/>
      <c r="J13" s="292"/>
      <c r="K13" s="292"/>
      <c r="L13" s="293"/>
      <c r="M13" s="297" t="s">
        <v>316</v>
      </c>
      <c r="N13" s="298"/>
    </row>
    <row r="14" spans="1:17" s="49" customFormat="1" ht="14.25" thickBot="1" x14ac:dyDescent="0.2">
      <c r="A14" s="156" t="s">
        <v>314</v>
      </c>
      <c r="B14" s="157"/>
      <c r="C14" s="294"/>
      <c r="D14" s="295"/>
      <c r="E14" s="295"/>
      <c r="F14" s="295"/>
      <c r="G14" s="295"/>
      <c r="H14" s="295"/>
      <c r="I14" s="295"/>
      <c r="J14" s="295"/>
      <c r="K14" s="295"/>
      <c r="L14" s="296"/>
      <c r="M14" s="299"/>
      <c r="N14" s="300"/>
    </row>
    <row r="15" spans="1:17" s="49" customFormat="1" x14ac:dyDescent="0.15">
      <c r="A15" s="160"/>
      <c r="B15" s="161"/>
      <c r="C15" s="162" t="s">
        <v>328</v>
      </c>
      <c r="D15" s="163"/>
      <c r="E15" s="163"/>
      <c r="F15" s="164"/>
      <c r="G15" s="164"/>
      <c r="H15" s="165"/>
      <c r="I15" s="164"/>
      <c r="J15" s="165"/>
      <c r="K15" s="165"/>
      <c r="L15" s="166"/>
      <c r="M15" s="167"/>
      <c r="N15" s="212"/>
    </row>
    <row r="16" spans="1:17" s="49" customFormat="1" x14ac:dyDescent="0.15">
      <c r="A16" s="1" t="s">
        <v>229</v>
      </c>
      <c r="B16" s="3"/>
      <c r="C16" s="168"/>
      <c r="D16" s="169" t="s">
        <v>230</v>
      </c>
      <c r="E16" s="169"/>
      <c r="F16" s="170"/>
      <c r="G16" s="170"/>
      <c r="H16" s="158"/>
      <c r="I16" s="170"/>
      <c r="J16" s="158"/>
      <c r="K16" s="158"/>
      <c r="L16" s="171"/>
      <c r="M16" s="172">
        <v>8176082</v>
      </c>
      <c r="N16" s="213" t="s">
        <v>347</v>
      </c>
      <c r="Q16" s="49">
        <f>IF(AND(Q17="-",Q22="-"),"-",SUM(Q17,Q22))</f>
        <v>8176081551</v>
      </c>
    </row>
    <row r="17" spans="1:17" s="49" customFormat="1" x14ac:dyDescent="0.15">
      <c r="A17" s="1" t="s">
        <v>231</v>
      </c>
      <c r="B17" s="3"/>
      <c r="C17" s="168"/>
      <c r="D17" s="169"/>
      <c r="E17" s="169" t="s">
        <v>232</v>
      </c>
      <c r="F17" s="170"/>
      <c r="G17" s="170"/>
      <c r="H17" s="170"/>
      <c r="I17" s="170"/>
      <c r="J17" s="158"/>
      <c r="K17" s="158"/>
      <c r="L17" s="171"/>
      <c r="M17" s="172">
        <v>3639168</v>
      </c>
      <c r="N17" s="213" t="s">
        <v>347</v>
      </c>
      <c r="Q17" s="49">
        <f>IF(COUNTIF(Q18:Q21,"-")=COUNTA(Q18:Q21),"-",SUM(Q18:Q21))</f>
        <v>3639168367</v>
      </c>
    </row>
    <row r="18" spans="1:17" s="49" customFormat="1" x14ac:dyDescent="0.15">
      <c r="A18" s="1" t="s">
        <v>233</v>
      </c>
      <c r="B18" s="3"/>
      <c r="C18" s="168"/>
      <c r="D18" s="169"/>
      <c r="E18" s="169"/>
      <c r="F18" s="170" t="s">
        <v>234</v>
      </c>
      <c r="G18" s="170"/>
      <c r="H18" s="170"/>
      <c r="I18" s="170"/>
      <c r="J18" s="158"/>
      <c r="K18" s="158"/>
      <c r="L18" s="171"/>
      <c r="M18" s="172">
        <v>1886979</v>
      </c>
      <c r="N18" s="213"/>
      <c r="Q18" s="49">
        <v>1886978808</v>
      </c>
    </row>
    <row r="19" spans="1:17" s="49" customFormat="1" x14ac:dyDescent="0.15">
      <c r="A19" s="1" t="s">
        <v>235</v>
      </c>
      <c r="B19" s="3"/>
      <c r="C19" s="168"/>
      <c r="D19" s="169"/>
      <c r="E19" s="169"/>
      <c r="F19" s="170" t="s">
        <v>236</v>
      </c>
      <c r="G19" s="170"/>
      <c r="H19" s="170"/>
      <c r="I19" s="170"/>
      <c r="J19" s="158"/>
      <c r="K19" s="158"/>
      <c r="L19" s="171"/>
      <c r="M19" s="172">
        <v>1683492</v>
      </c>
      <c r="N19" s="213"/>
      <c r="Q19" s="49">
        <v>1683491772</v>
      </c>
    </row>
    <row r="20" spans="1:17" s="49" customFormat="1" x14ac:dyDescent="0.15">
      <c r="A20" s="1" t="s">
        <v>237</v>
      </c>
      <c r="B20" s="3"/>
      <c r="C20" s="173"/>
      <c r="D20" s="158"/>
      <c r="E20" s="158"/>
      <c r="F20" s="158" t="s">
        <v>238</v>
      </c>
      <c r="G20" s="158"/>
      <c r="H20" s="158"/>
      <c r="I20" s="158"/>
      <c r="J20" s="158"/>
      <c r="K20" s="158"/>
      <c r="L20" s="171"/>
      <c r="M20" s="172">
        <v>55069</v>
      </c>
      <c r="N20" s="213"/>
      <c r="Q20" s="49">
        <v>55068845</v>
      </c>
    </row>
    <row r="21" spans="1:17" s="49" customFormat="1" x14ac:dyDescent="0.15">
      <c r="A21" s="1" t="s">
        <v>239</v>
      </c>
      <c r="B21" s="3"/>
      <c r="C21" s="174"/>
      <c r="D21" s="175"/>
      <c r="E21" s="158"/>
      <c r="F21" s="175" t="s">
        <v>240</v>
      </c>
      <c r="G21" s="175"/>
      <c r="H21" s="175"/>
      <c r="I21" s="175"/>
      <c r="J21" s="158"/>
      <c r="K21" s="158"/>
      <c r="L21" s="171"/>
      <c r="M21" s="172">
        <v>13629</v>
      </c>
      <c r="N21" s="213"/>
      <c r="Q21" s="49">
        <v>13628942</v>
      </c>
    </row>
    <row r="22" spans="1:17" s="49" customFormat="1" x14ac:dyDescent="0.15">
      <c r="A22" s="1" t="s">
        <v>241</v>
      </c>
      <c r="B22" s="3"/>
      <c r="C22" s="173"/>
      <c r="D22" s="175"/>
      <c r="E22" s="158" t="s">
        <v>242</v>
      </c>
      <c r="F22" s="175"/>
      <c r="G22" s="175"/>
      <c r="H22" s="175"/>
      <c r="I22" s="175"/>
      <c r="J22" s="158"/>
      <c r="K22" s="158"/>
      <c r="L22" s="171"/>
      <c r="M22" s="172">
        <v>4536913</v>
      </c>
      <c r="N22" s="213" t="s">
        <v>347</v>
      </c>
      <c r="Q22" s="49">
        <f>IF(COUNTIF(Q23:Q26,"-")=COUNTA(Q23:Q26),"-",SUM(Q23:Q26))</f>
        <v>4536913184</v>
      </c>
    </row>
    <row r="23" spans="1:17" s="49" customFormat="1" x14ac:dyDescent="0.15">
      <c r="A23" s="1" t="s">
        <v>243</v>
      </c>
      <c r="B23" s="3"/>
      <c r="C23" s="173"/>
      <c r="D23" s="175"/>
      <c r="E23" s="175"/>
      <c r="F23" s="158" t="s">
        <v>244</v>
      </c>
      <c r="G23" s="175"/>
      <c r="H23" s="175"/>
      <c r="I23" s="175"/>
      <c r="J23" s="158"/>
      <c r="K23" s="158"/>
      <c r="L23" s="171"/>
      <c r="M23" s="172">
        <v>3022156</v>
      </c>
      <c r="N23" s="213"/>
      <c r="Q23" s="49">
        <v>3022156037</v>
      </c>
    </row>
    <row r="24" spans="1:17" s="49" customFormat="1" x14ac:dyDescent="0.15">
      <c r="A24" s="1" t="s">
        <v>245</v>
      </c>
      <c r="B24" s="3"/>
      <c r="C24" s="173"/>
      <c r="D24" s="175"/>
      <c r="E24" s="175"/>
      <c r="F24" s="158" t="s">
        <v>246</v>
      </c>
      <c r="G24" s="175"/>
      <c r="H24" s="175"/>
      <c r="I24" s="175"/>
      <c r="J24" s="158"/>
      <c r="K24" s="158"/>
      <c r="L24" s="171"/>
      <c r="M24" s="172">
        <v>956422</v>
      </c>
      <c r="N24" s="213"/>
      <c r="Q24" s="49">
        <v>956421567</v>
      </c>
    </row>
    <row r="25" spans="1:17" s="49" customFormat="1" x14ac:dyDescent="0.15">
      <c r="A25" s="1" t="s">
        <v>247</v>
      </c>
      <c r="B25" s="3"/>
      <c r="C25" s="173"/>
      <c r="D25" s="158"/>
      <c r="E25" s="175"/>
      <c r="F25" s="158" t="s">
        <v>248</v>
      </c>
      <c r="G25" s="175"/>
      <c r="H25" s="175"/>
      <c r="I25" s="175"/>
      <c r="J25" s="158"/>
      <c r="K25" s="158"/>
      <c r="L25" s="171"/>
      <c r="M25" s="172">
        <v>539861</v>
      </c>
      <c r="N25" s="213"/>
      <c r="Q25" s="49">
        <v>539861001</v>
      </c>
    </row>
    <row r="26" spans="1:17" s="49" customFormat="1" x14ac:dyDescent="0.15">
      <c r="A26" s="1" t="s">
        <v>249</v>
      </c>
      <c r="B26" s="3"/>
      <c r="C26" s="173"/>
      <c r="D26" s="158"/>
      <c r="E26" s="176"/>
      <c r="F26" s="175" t="s">
        <v>240</v>
      </c>
      <c r="G26" s="158"/>
      <c r="H26" s="175"/>
      <c r="I26" s="175"/>
      <c r="J26" s="158"/>
      <c r="K26" s="158"/>
      <c r="L26" s="171"/>
      <c r="M26" s="172">
        <v>18475</v>
      </c>
      <c r="N26" s="213"/>
      <c r="Q26" s="49">
        <v>18474579</v>
      </c>
    </row>
    <row r="27" spans="1:17" s="49" customFormat="1" x14ac:dyDescent="0.15">
      <c r="A27" s="1" t="s">
        <v>250</v>
      </c>
      <c r="B27" s="3"/>
      <c r="C27" s="173"/>
      <c r="D27" s="158" t="s">
        <v>251</v>
      </c>
      <c r="E27" s="176"/>
      <c r="F27" s="175"/>
      <c r="G27" s="175"/>
      <c r="H27" s="175"/>
      <c r="I27" s="175"/>
      <c r="J27" s="158"/>
      <c r="K27" s="158"/>
      <c r="L27" s="171"/>
      <c r="M27" s="172">
        <v>9655388</v>
      </c>
      <c r="N27" s="213"/>
      <c r="Q27" s="49">
        <f>IF(COUNTIF(Q28:Q31,"-")=COUNTA(Q28:Q31),"-",SUM(Q28:Q31))</f>
        <v>9655387704</v>
      </c>
    </row>
    <row r="28" spans="1:17" s="49" customFormat="1" x14ac:dyDescent="0.15">
      <c r="A28" s="1" t="s">
        <v>252</v>
      </c>
      <c r="B28" s="3"/>
      <c r="C28" s="173"/>
      <c r="D28" s="158"/>
      <c r="E28" s="176" t="s">
        <v>253</v>
      </c>
      <c r="F28" s="175"/>
      <c r="G28" s="175"/>
      <c r="H28" s="175"/>
      <c r="I28" s="175"/>
      <c r="J28" s="158"/>
      <c r="K28" s="158"/>
      <c r="L28" s="171"/>
      <c r="M28" s="172">
        <v>7734384</v>
      </c>
      <c r="N28" s="213"/>
      <c r="Q28" s="49">
        <v>7734383505</v>
      </c>
    </row>
    <row r="29" spans="1:17" s="49" customFormat="1" x14ac:dyDescent="0.15">
      <c r="A29" s="1" t="s">
        <v>254</v>
      </c>
      <c r="B29" s="3"/>
      <c r="C29" s="173"/>
      <c r="D29" s="158"/>
      <c r="E29" s="176" t="s">
        <v>255</v>
      </c>
      <c r="F29" s="175"/>
      <c r="G29" s="175"/>
      <c r="H29" s="175"/>
      <c r="I29" s="175"/>
      <c r="J29" s="158"/>
      <c r="K29" s="158"/>
      <c r="L29" s="171"/>
      <c r="M29" s="172">
        <v>1573582</v>
      </c>
      <c r="N29" s="213"/>
      <c r="Q29" s="49">
        <v>1573582084</v>
      </c>
    </row>
    <row r="30" spans="1:17" s="49" customFormat="1" x14ac:dyDescent="0.15">
      <c r="A30" s="1" t="s">
        <v>256</v>
      </c>
      <c r="B30" s="3"/>
      <c r="C30" s="173"/>
      <c r="D30" s="158"/>
      <c r="E30" s="176" t="s">
        <v>257</v>
      </c>
      <c r="F30" s="175"/>
      <c r="G30" s="175"/>
      <c r="H30" s="175"/>
      <c r="I30" s="175"/>
      <c r="J30" s="158"/>
      <c r="K30" s="158"/>
      <c r="L30" s="171"/>
      <c r="M30" s="172">
        <v>64725</v>
      </c>
      <c r="N30" s="213"/>
      <c r="Q30" s="49">
        <v>64725368</v>
      </c>
    </row>
    <row r="31" spans="1:17" s="49" customFormat="1" x14ac:dyDescent="0.15">
      <c r="A31" s="1" t="s">
        <v>258</v>
      </c>
      <c r="B31" s="3"/>
      <c r="C31" s="173"/>
      <c r="D31" s="158"/>
      <c r="E31" s="176" t="s">
        <v>259</v>
      </c>
      <c r="F31" s="175"/>
      <c r="G31" s="175"/>
      <c r="H31" s="175"/>
      <c r="I31" s="176"/>
      <c r="J31" s="158"/>
      <c r="K31" s="158"/>
      <c r="L31" s="171"/>
      <c r="M31" s="172">
        <v>282697</v>
      </c>
      <c r="N31" s="213"/>
      <c r="Q31" s="49">
        <v>282696747</v>
      </c>
    </row>
    <row r="32" spans="1:17" s="49" customFormat="1" x14ac:dyDescent="0.15">
      <c r="A32" s="1" t="s">
        <v>260</v>
      </c>
      <c r="B32" s="3"/>
      <c r="C32" s="173"/>
      <c r="D32" s="158" t="s">
        <v>261</v>
      </c>
      <c r="E32" s="176"/>
      <c r="F32" s="175"/>
      <c r="G32" s="175"/>
      <c r="H32" s="175"/>
      <c r="I32" s="176"/>
      <c r="J32" s="158"/>
      <c r="K32" s="158"/>
      <c r="L32" s="171"/>
      <c r="M32" s="172">
        <v>2092351</v>
      </c>
      <c r="N32" s="213"/>
      <c r="Q32" s="49">
        <f>IF(COUNTIF(Q33:Q34,"-")=COUNTA(Q33:Q34),"-",SUM(Q33:Q34))</f>
        <v>2092350560</v>
      </c>
    </row>
    <row r="33" spans="1:17" s="49" customFormat="1" x14ac:dyDescent="0.15">
      <c r="A33" s="1" t="s">
        <v>262</v>
      </c>
      <c r="B33" s="3"/>
      <c r="C33" s="173"/>
      <c r="D33" s="158"/>
      <c r="E33" s="176" t="s">
        <v>263</v>
      </c>
      <c r="F33" s="175"/>
      <c r="G33" s="175"/>
      <c r="H33" s="175"/>
      <c r="I33" s="175"/>
      <c r="J33" s="158"/>
      <c r="K33" s="158"/>
      <c r="L33" s="171"/>
      <c r="M33" s="172">
        <v>468851</v>
      </c>
      <c r="N33" s="213"/>
      <c r="Q33" s="49">
        <v>468850560</v>
      </c>
    </row>
    <row r="34" spans="1:17" s="49" customFormat="1" x14ac:dyDescent="0.15">
      <c r="A34" s="1" t="s">
        <v>264</v>
      </c>
      <c r="B34" s="3"/>
      <c r="C34" s="173"/>
      <c r="D34" s="158"/>
      <c r="E34" s="176" t="s">
        <v>240</v>
      </c>
      <c r="F34" s="175"/>
      <c r="G34" s="175"/>
      <c r="H34" s="175"/>
      <c r="I34" s="175"/>
      <c r="J34" s="158"/>
      <c r="K34" s="158"/>
      <c r="L34" s="171"/>
      <c r="M34" s="172">
        <v>1623500</v>
      </c>
      <c r="N34" s="213"/>
      <c r="Q34" s="49">
        <v>1623500000</v>
      </c>
    </row>
    <row r="35" spans="1:17" s="49" customFormat="1" x14ac:dyDescent="0.15">
      <c r="A35" s="1" t="s">
        <v>265</v>
      </c>
      <c r="B35" s="3"/>
      <c r="C35" s="173"/>
      <c r="D35" s="158" t="s">
        <v>266</v>
      </c>
      <c r="E35" s="176"/>
      <c r="F35" s="175"/>
      <c r="G35" s="175"/>
      <c r="H35" s="175"/>
      <c r="I35" s="175"/>
      <c r="J35" s="158"/>
      <c r="K35" s="158"/>
      <c r="L35" s="171"/>
      <c r="M35" s="172">
        <v>2005415</v>
      </c>
      <c r="N35" s="213"/>
      <c r="Q35" s="49">
        <v>2005415372</v>
      </c>
    </row>
    <row r="36" spans="1:17" s="49" customFormat="1" x14ac:dyDescent="0.15">
      <c r="A36" s="1" t="s">
        <v>227</v>
      </c>
      <c r="B36" s="3"/>
      <c r="C36" s="177" t="s">
        <v>228</v>
      </c>
      <c r="D36" s="178"/>
      <c r="E36" s="179"/>
      <c r="F36" s="180"/>
      <c r="G36" s="180"/>
      <c r="H36" s="180"/>
      <c r="I36" s="180"/>
      <c r="J36" s="178"/>
      <c r="K36" s="178"/>
      <c r="L36" s="181"/>
      <c r="M36" s="182">
        <v>1392371</v>
      </c>
      <c r="N36" s="214" t="s">
        <v>347</v>
      </c>
      <c r="Q36" s="49">
        <f>IF(COUNTIF(Q16:Q35,"-")=COUNTA(Q16:Q35),"-",SUM(Q27,Q35)-SUM(Q16,Q32))</f>
        <v>1392370965</v>
      </c>
    </row>
    <row r="37" spans="1:17" s="49" customFormat="1" x14ac:dyDescent="0.15">
      <c r="A37" s="1"/>
      <c r="B37" s="3"/>
      <c r="C37" s="173" t="s">
        <v>329</v>
      </c>
      <c r="D37" s="158"/>
      <c r="E37" s="176"/>
      <c r="F37" s="175"/>
      <c r="G37" s="175"/>
      <c r="H37" s="175"/>
      <c r="I37" s="176"/>
      <c r="J37" s="158"/>
      <c r="K37" s="158"/>
      <c r="L37" s="171"/>
      <c r="M37" s="183"/>
      <c r="N37" s="213"/>
    </row>
    <row r="38" spans="1:17" s="49" customFormat="1" x14ac:dyDescent="0.15">
      <c r="A38" s="1" t="s">
        <v>269</v>
      </c>
      <c r="B38" s="3"/>
      <c r="C38" s="173"/>
      <c r="D38" s="158" t="s">
        <v>270</v>
      </c>
      <c r="E38" s="176"/>
      <c r="F38" s="175"/>
      <c r="G38" s="175"/>
      <c r="H38" s="175"/>
      <c r="I38" s="175"/>
      <c r="J38" s="158"/>
      <c r="K38" s="158"/>
      <c r="L38" s="171"/>
      <c r="M38" s="172">
        <v>1189721</v>
      </c>
      <c r="N38" s="213"/>
      <c r="Q38" s="49">
        <f>IF(COUNTIF(Q39:Q43,"-")=COUNTA(Q39:Q43),"-",SUM(Q39:Q43))</f>
        <v>1189720819</v>
      </c>
    </row>
    <row r="39" spans="1:17" s="49" customFormat="1" x14ac:dyDescent="0.15">
      <c r="A39" s="1" t="s">
        <v>271</v>
      </c>
      <c r="B39" s="3"/>
      <c r="C39" s="173"/>
      <c r="D39" s="158"/>
      <c r="E39" s="176" t="s">
        <v>272</v>
      </c>
      <c r="F39" s="175"/>
      <c r="G39" s="175"/>
      <c r="H39" s="175"/>
      <c r="I39" s="175"/>
      <c r="J39" s="158"/>
      <c r="K39" s="158"/>
      <c r="L39" s="171"/>
      <c r="M39" s="172">
        <v>900555</v>
      </c>
      <c r="N39" s="213"/>
      <c r="Q39" s="49">
        <v>900554774</v>
      </c>
    </row>
    <row r="40" spans="1:17" s="49" customFormat="1" x14ac:dyDescent="0.15">
      <c r="A40" s="1" t="s">
        <v>273</v>
      </c>
      <c r="B40" s="3"/>
      <c r="C40" s="173"/>
      <c r="D40" s="158"/>
      <c r="E40" s="176" t="s">
        <v>274</v>
      </c>
      <c r="F40" s="175"/>
      <c r="G40" s="175"/>
      <c r="H40" s="175"/>
      <c r="I40" s="175"/>
      <c r="J40" s="158"/>
      <c r="K40" s="158"/>
      <c r="L40" s="171"/>
      <c r="M40" s="172">
        <v>147878</v>
      </c>
      <c r="N40" s="213"/>
      <c r="Q40" s="49">
        <v>147878245</v>
      </c>
    </row>
    <row r="41" spans="1:17" s="49" customFormat="1" x14ac:dyDescent="0.15">
      <c r="A41" s="1" t="s">
        <v>275</v>
      </c>
      <c r="B41" s="3"/>
      <c r="C41" s="173"/>
      <c r="D41" s="158"/>
      <c r="E41" s="176" t="s">
        <v>276</v>
      </c>
      <c r="F41" s="175"/>
      <c r="G41" s="175"/>
      <c r="H41" s="175"/>
      <c r="I41" s="175"/>
      <c r="J41" s="158"/>
      <c r="K41" s="158"/>
      <c r="L41" s="171"/>
      <c r="M41" s="172">
        <v>94690</v>
      </c>
      <c r="N41" s="213"/>
      <c r="Q41" s="49">
        <v>94690000</v>
      </c>
    </row>
    <row r="42" spans="1:17" s="49" customFormat="1" x14ac:dyDescent="0.15">
      <c r="A42" s="1" t="s">
        <v>277</v>
      </c>
      <c r="B42" s="3"/>
      <c r="C42" s="173"/>
      <c r="D42" s="158"/>
      <c r="E42" s="176" t="s">
        <v>278</v>
      </c>
      <c r="F42" s="175"/>
      <c r="G42" s="175"/>
      <c r="H42" s="175"/>
      <c r="I42" s="175"/>
      <c r="J42" s="158"/>
      <c r="K42" s="158"/>
      <c r="L42" s="171"/>
      <c r="M42" s="172">
        <v>46598</v>
      </c>
      <c r="N42" s="213"/>
      <c r="Q42" s="49">
        <v>46597800</v>
      </c>
    </row>
    <row r="43" spans="1:17" s="49" customFormat="1" x14ac:dyDescent="0.15">
      <c r="A43" s="1" t="s">
        <v>279</v>
      </c>
      <c r="B43" s="3"/>
      <c r="C43" s="173"/>
      <c r="D43" s="158"/>
      <c r="E43" s="176" t="s">
        <v>240</v>
      </c>
      <c r="F43" s="175"/>
      <c r="G43" s="175"/>
      <c r="H43" s="175"/>
      <c r="I43" s="175"/>
      <c r="J43" s="158"/>
      <c r="K43" s="158"/>
      <c r="L43" s="171"/>
      <c r="M43" s="172" t="s">
        <v>345</v>
      </c>
      <c r="N43" s="213"/>
      <c r="Q43" s="49" t="s">
        <v>11</v>
      </c>
    </row>
    <row r="44" spans="1:17" s="49" customFormat="1" x14ac:dyDescent="0.15">
      <c r="A44" s="1" t="s">
        <v>280</v>
      </c>
      <c r="B44" s="3"/>
      <c r="C44" s="173"/>
      <c r="D44" s="158" t="s">
        <v>281</v>
      </c>
      <c r="E44" s="176"/>
      <c r="F44" s="175"/>
      <c r="G44" s="175"/>
      <c r="H44" s="175"/>
      <c r="I44" s="176"/>
      <c r="J44" s="158"/>
      <c r="K44" s="158"/>
      <c r="L44" s="171"/>
      <c r="M44" s="172">
        <v>436044</v>
      </c>
      <c r="N44" s="213" t="s">
        <v>347</v>
      </c>
      <c r="Q44" s="49">
        <f>IF(COUNTIF(Q45:Q49,"-")=COUNTA(Q45:Q49),"-",SUM(Q45:Q49))</f>
        <v>436044177</v>
      </c>
    </row>
    <row r="45" spans="1:17" s="49" customFormat="1" x14ac:dyDescent="0.15">
      <c r="A45" s="1" t="s">
        <v>282</v>
      </c>
      <c r="B45" s="3"/>
      <c r="C45" s="173"/>
      <c r="D45" s="158"/>
      <c r="E45" s="176" t="s">
        <v>255</v>
      </c>
      <c r="F45" s="175"/>
      <c r="G45" s="175"/>
      <c r="H45" s="175"/>
      <c r="I45" s="176"/>
      <c r="J45" s="158"/>
      <c r="K45" s="158"/>
      <c r="L45" s="171"/>
      <c r="M45" s="172">
        <v>179836</v>
      </c>
      <c r="N45" s="213"/>
      <c r="Q45" s="49">
        <v>179835500</v>
      </c>
    </row>
    <row r="46" spans="1:17" s="49" customFormat="1" x14ac:dyDescent="0.15">
      <c r="A46" s="1" t="s">
        <v>283</v>
      </c>
      <c r="B46" s="3"/>
      <c r="C46" s="173"/>
      <c r="D46" s="158"/>
      <c r="E46" s="176" t="s">
        <v>284</v>
      </c>
      <c r="F46" s="175"/>
      <c r="G46" s="175"/>
      <c r="H46" s="175"/>
      <c r="I46" s="176"/>
      <c r="J46" s="158"/>
      <c r="K46" s="158"/>
      <c r="L46" s="171"/>
      <c r="M46" s="172">
        <v>145149</v>
      </c>
      <c r="N46" s="213"/>
      <c r="Q46" s="49">
        <v>145148727</v>
      </c>
    </row>
    <row r="47" spans="1:17" s="49" customFormat="1" x14ac:dyDescent="0.15">
      <c r="A47" s="1" t="s">
        <v>285</v>
      </c>
      <c r="B47" s="3"/>
      <c r="C47" s="173"/>
      <c r="D47" s="158"/>
      <c r="E47" s="176" t="s">
        <v>286</v>
      </c>
      <c r="F47" s="175"/>
      <c r="G47" s="158"/>
      <c r="H47" s="175"/>
      <c r="I47" s="175"/>
      <c r="J47" s="158"/>
      <c r="K47" s="158"/>
      <c r="L47" s="171"/>
      <c r="M47" s="172">
        <v>96368</v>
      </c>
      <c r="N47" s="213"/>
      <c r="Q47" s="49">
        <v>96368000</v>
      </c>
    </row>
    <row r="48" spans="1:17" s="49" customFormat="1" x14ac:dyDescent="0.15">
      <c r="A48" s="1" t="s">
        <v>287</v>
      </c>
      <c r="B48" s="3"/>
      <c r="C48" s="173"/>
      <c r="D48" s="158"/>
      <c r="E48" s="176" t="s">
        <v>288</v>
      </c>
      <c r="F48" s="175"/>
      <c r="G48" s="158"/>
      <c r="H48" s="175"/>
      <c r="I48" s="175"/>
      <c r="J48" s="158"/>
      <c r="K48" s="158"/>
      <c r="L48" s="171"/>
      <c r="M48" s="172">
        <v>14692</v>
      </c>
      <c r="N48" s="213"/>
      <c r="Q48" s="49">
        <v>14691950</v>
      </c>
    </row>
    <row r="49" spans="1:17" s="49" customFormat="1" x14ac:dyDescent="0.15">
      <c r="A49" s="1" t="s">
        <v>289</v>
      </c>
      <c r="B49" s="3"/>
      <c r="C49" s="173"/>
      <c r="D49" s="158"/>
      <c r="E49" s="176" t="s">
        <v>259</v>
      </c>
      <c r="F49" s="175"/>
      <c r="G49" s="175"/>
      <c r="H49" s="175"/>
      <c r="I49" s="175"/>
      <c r="J49" s="158"/>
      <c r="K49" s="158"/>
      <c r="L49" s="171"/>
      <c r="M49" s="172" t="s">
        <v>345</v>
      </c>
      <c r="N49" s="213"/>
      <c r="Q49" s="49" t="s">
        <v>11</v>
      </c>
    </row>
    <row r="50" spans="1:17" s="49" customFormat="1" x14ac:dyDescent="0.15">
      <c r="A50" s="1" t="s">
        <v>267</v>
      </c>
      <c r="B50" s="3"/>
      <c r="C50" s="177" t="s">
        <v>268</v>
      </c>
      <c r="D50" s="178"/>
      <c r="E50" s="179"/>
      <c r="F50" s="180"/>
      <c r="G50" s="180"/>
      <c r="H50" s="180"/>
      <c r="I50" s="180"/>
      <c r="J50" s="178"/>
      <c r="K50" s="178"/>
      <c r="L50" s="181"/>
      <c r="M50" s="182">
        <v>-753677</v>
      </c>
      <c r="N50" s="214"/>
      <c r="Q50" s="49">
        <f>IF(AND(Q38="-",Q44="-"),"-",SUM(Q44)-SUM(Q38))</f>
        <v>-753676642</v>
      </c>
    </row>
    <row r="51" spans="1:17" s="49" customFormat="1" x14ac:dyDescent="0.15">
      <c r="A51" s="1"/>
      <c r="B51" s="3"/>
      <c r="C51" s="173" t="s">
        <v>330</v>
      </c>
      <c r="D51" s="158"/>
      <c r="E51" s="176"/>
      <c r="F51" s="175"/>
      <c r="G51" s="175"/>
      <c r="H51" s="175"/>
      <c r="I51" s="175"/>
      <c r="J51" s="158"/>
      <c r="K51" s="158"/>
      <c r="L51" s="171"/>
      <c r="M51" s="183"/>
      <c r="N51" s="213"/>
    </row>
    <row r="52" spans="1:17" s="49" customFormat="1" x14ac:dyDescent="0.15">
      <c r="A52" s="1" t="s">
        <v>292</v>
      </c>
      <c r="B52" s="3"/>
      <c r="C52" s="173"/>
      <c r="D52" s="158" t="s">
        <v>293</v>
      </c>
      <c r="E52" s="176"/>
      <c r="F52" s="175"/>
      <c r="G52" s="175"/>
      <c r="H52" s="175"/>
      <c r="I52" s="175"/>
      <c r="J52" s="158"/>
      <c r="K52" s="158"/>
      <c r="L52" s="171"/>
      <c r="M52" s="172">
        <v>1506967</v>
      </c>
      <c r="N52" s="213"/>
      <c r="Q52" s="49">
        <f>IF(COUNTIF(Q53:Q54,"-")=COUNTA(Q53:Q54),"-",SUM(Q53:Q54))</f>
        <v>1506967223</v>
      </c>
    </row>
    <row r="53" spans="1:17" s="49" customFormat="1" x14ac:dyDescent="0.15">
      <c r="A53" s="1" t="s">
        <v>294</v>
      </c>
      <c r="B53" s="3"/>
      <c r="C53" s="173"/>
      <c r="D53" s="158"/>
      <c r="E53" s="176" t="s">
        <v>331</v>
      </c>
      <c r="F53" s="175"/>
      <c r="G53" s="175"/>
      <c r="H53" s="175"/>
      <c r="I53" s="175"/>
      <c r="J53" s="158"/>
      <c r="K53" s="158"/>
      <c r="L53" s="171"/>
      <c r="M53" s="172">
        <v>1506967</v>
      </c>
      <c r="N53" s="213"/>
      <c r="Q53" s="49">
        <v>1506967223</v>
      </c>
    </row>
    <row r="54" spans="1:17" s="49" customFormat="1" x14ac:dyDescent="0.15">
      <c r="A54" s="1" t="s">
        <v>295</v>
      </c>
      <c r="B54" s="3"/>
      <c r="C54" s="173"/>
      <c r="D54" s="158"/>
      <c r="E54" s="176" t="s">
        <v>240</v>
      </c>
      <c r="F54" s="175"/>
      <c r="G54" s="175"/>
      <c r="H54" s="175"/>
      <c r="I54" s="175"/>
      <c r="J54" s="158"/>
      <c r="K54" s="158"/>
      <c r="L54" s="171"/>
      <c r="M54" s="172" t="s">
        <v>346</v>
      </c>
      <c r="N54" s="213"/>
      <c r="Q54" s="49" t="s">
        <v>11</v>
      </c>
    </row>
    <row r="55" spans="1:17" s="49" customFormat="1" x14ac:dyDescent="0.15">
      <c r="A55" s="1" t="s">
        <v>296</v>
      </c>
      <c r="B55" s="3"/>
      <c r="C55" s="173"/>
      <c r="D55" s="158" t="s">
        <v>297</v>
      </c>
      <c r="E55" s="176"/>
      <c r="F55" s="175"/>
      <c r="G55" s="175"/>
      <c r="H55" s="175"/>
      <c r="I55" s="175"/>
      <c r="J55" s="158"/>
      <c r="K55" s="158"/>
      <c r="L55" s="171"/>
      <c r="M55" s="172">
        <v>1089000</v>
      </c>
      <c r="N55" s="213"/>
      <c r="Q55" s="49">
        <f>IF(COUNTIF(Q56:Q57,"-")=COUNTA(Q56:Q57),"-",SUM(Q56:Q57))</f>
        <v>1089000000</v>
      </c>
    </row>
    <row r="56" spans="1:17" s="49" customFormat="1" x14ac:dyDescent="0.15">
      <c r="A56" s="1" t="s">
        <v>298</v>
      </c>
      <c r="B56" s="3"/>
      <c r="C56" s="173"/>
      <c r="D56" s="158"/>
      <c r="E56" s="176" t="s">
        <v>332</v>
      </c>
      <c r="F56" s="175"/>
      <c r="G56" s="175"/>
      <c r="H56" s="175"/>
      <c r="I56" s="170"/>
      <c r="J56" s="158"/>
      <c r="K56" s="158"/>
      <c r="L56" s="171"/>
      <c r="M56" s="172">
        <v>1089000</v>
      </c>
      <c r="N56" s="213"/>
      <c r="Q56" s="49">
        <v>1089000000</v>
      </c>
    </row>
    <row r="57" spans="1:17" s="49" customFormat="1" x14ac:dyDescent="0.15">
      <c r="A57" s="1" t="s">
        <v>299</v>
      </c>
      <c r="B57" s="3"/>
      <c r="C57" s="173"/>
      <c r="D57" s="158"/>
      <c r="E57" s="176" t="s">
        <v>259</v>
      </c>
      <c r="F57" s="175"/>
      <c r="G57" s="175"/>
      <c r="H57" s="175"/>
      <c r="I57" s="184"/>
      <c r="J57" s="158"/>
      <c r="K57" s="158"/>
      <c r="L57" s="171"/>
      <c r="M57" s="172" t="s">
        <v>345</v>
      </c>
      <c r="N57" s="213"/>
      <c r="Q57" s="49" t="s">
        <v>11</v>
      </c>
    </row>
    <row r="58" spans="1:17" s="49" customFormat="1" x14ac:dyDescent="0.15">
      <c r="A58" s="1" t="s">
        <v>290</v>
      </c>
      <c r="B58" s="3"/>
      <c r="C58" s="177" t="s">
        <v>291</v>
      </c>
      <c r="D58" s="178"/>
      <c r="E58" s="179"/>
      <c r="F58" s="180"/>
      <c r="G58" s="180"/>
      <c r="H58" s="180"/>
      <c r="I58" s="185"/>
      <c r="J58" s="178"/>
      <c r="K58" s="178"/>
      <c r="L58" s="181"/>
      <c r="M58" s="182">
        <v>-417967</v>
      </c>
      <c r="N58" s="214"/>
      <c r="Q58" s="49">
        <f>IF(AND(Q52="-",Q55="-"),"-",SUM(Q55)-SUM(Q52))</f>
        <v>-417967223</v>
      </c>
    </row>
    <row r="59" spans="1:17" s="49" customFormat="1" x14ac:dyDescent="0.15">
      <c r="A59" s="1" t="s">
        <v>300</v>
      </c>
      <c r="B59" s="3"/>
      <c r="C59" s="301" t="s">
        <v>301</v>
      </c>
      <c r="D59" s="302"/>
      <c r="E59" s="302"/>
      <c r="F59" s="302"/>
      <c r="G59" s="302"/>
      <c r="H59" s="302"/>
      <c r="I59" s="302"/>
      <c r="J59" s="302"/>
      <c r="K59" s="302"/>
      <c r="L59" s="303"/>
      <c r="M59" s="182">
        <v>220727</v>
      </c>
      <c r="N59" s="214"/>
      <c r="Q59" s="49">
        <f>IF(AND(Q36="-",Q50="-",Q58="-"),"-",SUM(Q36,Q50,Q58))</f>
        <v>220727100</v>
      </c>
    </row>
    <row r="60" spans="1:17" s="49" customFormat="1" ht="14.25" thickBot="1" x14ac:dyDescent="0.2">
      <c r="A60" s="1" t="s">
        <v>302</v>
      </c>
      <c r="B60" s="3"/>
      <c r="C60" s="279" t="s">
        <v>303</v>
      </c>
      <c r="D60" s="280"/>
      <c r="E60" s="280"/>
      <c r="F60" s="280"/>
      <c r="G60" s="280"/>
      <c r="H60" s="280"/>
      <c r="I60" s="280"/>
      <c r="J60" s="280"/>
      <c r="K60" s="280"/>
      <c r="L60" s="281"/>
      <c r="M60" s="182">
        <v>601677</v>
      </c>
      <c r="N60" s="214"/>
      <c r="Q60" s="49">
        <v>601676797</v>
      </c>
    </row>
    <row r="61" spans="1:17" s="49" customFormat="1" ht="14.25" hidden="1" thickBot="1" x14ac:dyDescent="0.2">
      <c r="A61" s="1">
        <v>4435000</v>
      </c>
      <c r="B61" s="3"/>
      <c r="C61" s="282" t="s">
        <v>221</v>
      </c>
      <c r="D61" s="283"/>
      <c r="E61" s="283"/>
      <c r="F61" s="283"/>
      <c r="G61" s="283"/>
      <c r="H61" s="283"/>
      <c r="I61" s="283"/>
      <c r="J61" s="283"/>
      <c r="K61" s="283"/>
      <c r="L61" s="284"/>
      <c r="M61" s="186" t="s">
        <v>345</v>
      </c>
      <c r="N61" s="214"/>
      <c r="Q61" s="49" t="s">
        <v>344</v>
      </c>
    </row>
    <row r="62" spans="1:17" s="49" customFormat="1" ht="14.25" thickBot="1" x14ac:dyDescent="0.2">
      <c r="A62" s="1" t="s">
        <v>304</v>
      </c>
      <c r="B62" s="3"/>
      <c r="C62" s="285" t="s">
        <v>305</v>
      </c>
      <c r="D62" s="286"/>
      <c r="E62" s="286"/>
      <c r="F62" s="286"/>
      <c r="G62" s="286"/>
      <c r="H62" s="286"/>
      <c r="I62" s="286"/>
      <c r="J62" s="286"/>
      <c r="K62" s="286"/>
      <c r="L62" s="287"/>
      <c r="M62" s="187">
        <v>822404</v>
      </c>
      <c r="N62" s="215"/>
      <c r="Q62" s="49">
        <f>IF(COUNTIF(Q59:Q61,"-")=COUNTA(Q59:Q61),"-",SUM(Q59:Q61))</f>
        <v>822403897</v>
      </c>
    </row>
    <row r="63" spans="1:17" s="49" customFormat="1" ht="14.25" thickBot="1" x14ac:dyDescent="0.2">
      <c r="A63" s="1"/>
      <c r="B63" s="3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9"/>
      <c r="N63" s="216"/>
    </row>
    <row r="64" spans="1:17" s="49" customFormat="1" x14ac:dyDescent="0.15">
      <c r="A64" s="1" t="s">
        <v>306</v>
      </c>
      <c r="B64" s="3"/>
      <c r="C64" s="190" t="s">
        <v>307</v>
      </c>
      <c r="D64" s="191"/>
      <c r="E64" s="191"/>
      <c r="F64" s="191"/>
      <c r="G64" s="191"/>
      <c r="H64" s="191"/>
      <c r="I64" s="191"/>
      <c r="J64" s="191"/>
      <c r="K64" s="191"/>
      <c r="L64" s="191"/>
      <c r="M64" s="192">
        <v>80076</v>
      </c>
      <c r="N64" s="217"/>
      <c r="Q64" s="49">
        <v>80076007</v>
      </c>
    </row>
    <row r="65" spans="1:17" s="49" customFormat="1" x14ac:dyDescent="0.15">
      <c r="A65" s="1" t="s">
        <v>308</v>
      </c>
      <c r="B65" s="3"/>
      <c r="C65" s="193" t="s">
        <v>309</v>
      </c>
      <c r="D65" s="194"/>
      <c r="E65" s="194"/>
      <c r="F65" s="194"/>
      <c r="G65" s="194"/>
      <c r="H65" s="194"/>
      <c r="I65" s="194"/>
      <c r="J65" s="194"/>
      <c r="K65" s="194"/>
      <c r="L65" s="194"/>
      <c r="M65" s="182">
        <v>-1613</v>
      </c>
      <c r="N65" s="214"/>
      <c r="Q65" s="49">
        <v>-1613206</v>
      </c>
    </row>
    <row r="66" spans="1:17" s="49" customFormat="1" ht="14.25" thickBot="1" x14ac:dyDescent="0.2">
      <c r="A66" s="1" t="s">
        <v>310</v>
      </c>
      <c r="B66" s="3"/>
      <c r="C66" s="195" t="s">
        <v>311</v>
      </c>
      <c r="D66" s="196"/>
      <c r="E66" s="196"/>
      <c r="F66" s="196"/>
      <c r="G66" s="196"/>
      <c r="H66" s="196"/>
      <c r="I66" s="196"/>
      <c r="J66" s="196"/>
      <c r="K66" s="196"/>
      <c r="L66" s="196"/>
      <c r="M66" s="197">
        <v>78463</v>
      </c>
      <c r="N66" s="218"/>
      <c r="Q66" s="49">
        <f>IF(COUNTIF(Q64:Q65,"-")=COUNTA(Q64:Q65),"-",SUM(Q64:Q65))</f>
        <v>78462801</v>
      </c>
    </row>
    <row r="67" spans="1:17" s="49" customFormat="1" ht="14.25" thickBot="1" x14ac:dyDescent="0.2">
      <c r="A67" s="1" t="s">
        <v>312</v>
      </c>
      <c r="B67" s="3"/>
      <c r="C67" s="198" t="s">
        <v>313</v>
      </c>
      <c r="D67" s="199"/>
      <c r="E67" s="200"/>
      <c r="F67" s="201"/>
      <c r="G67" s="201"/>
      <c r="H67" s="201"/>
      <c r="I67" s="201"/>
      <c r="J67" s="199"/>
      <c r="K67" s="199"/>
      <c r="L67" s="199"/>
      <c r="M67" s="187">
        <v>900867</v>
      </c>
      <c r="N67" s="215"/>
      <c r="Q67" s="49">
        <f>IF(AND(Q62="-",Q66="-"),"-",SUM(Q62,Q66))</f>
        <v>900866698</v>
      </c>
    </row>
    <row r="68" spans="1:17" s="49" customFormat="1" ht="6.75" customHeight="1" x14ac:dyDescent="0.15">
      <c r="A68" s="1"/>
      <c r="B68" s="3"/>
      <c r="C68" s="157"/>
      <c r="D68" s="157"/>
      <c r="E68" s="202"/>
      <c r="F68" s="203"/>
      <c r="G68" s="203"/>
      <c r="H68" s="203"/>
      <c r="I68" s="204"/>
      <c r="J68" s="205"/>
      <c r="K68" s="205"/>
      <c r="L68" s="205"/>
      <c r="M68" s="3"/>
      <c r="N68" s="3"/>
    </row>
    <row r="69" spans="1:17" s="49" customFormat="1" x14ac:dyDescent="0.15">
      <c r="A69" s="1"/>
      <c r="B69" s="3"/>
      <c r="C69" s="157"/>
      <c r="D69" s="206" t="s">
        <v>323</v>
      </c>
      <c r="E69" s="202"/>
      <c r="F69" s="203"/>
      <c r="G69" s="203"/>
      <c r="H69" s="203"/>
      <c r="I69" s="207"/>
      <c r="J69" s="205"/>
      <c r="K69" s="205"/>
      <c r="L69" s="205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2022-03-07T00:37:10Z</cp:lastPrinted>
  <dcterms:created xsi:type="dcterms:W3CDTF">2022-03-06T11:55:41Z</dcterms:created>
  <dcterms:modified xsi:type="dcterms:W3CDTF">2022-03-07T01:15:46Z</dcterms:modified>
</cp:coreProperties>
</file>