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irono647\F\財政・管財共有\財政係\01　洋野財政\17　公営企業関係\04 公営企業（経営比較分析表）\R3\01　公営企業に係る経営比較分析表（令和2年度決算）の分析等について4.1.7\各課回答\"/>
    </mc:Choice>
  </mc:AlternateContent>
  <xr:revisionPtr revIDLastSave="0" documentId="13_ncr:1_{1ACBF520-8950-4943-8A78-21CEEEB60DDA}" xr6:coauthVersionLast="40" xr6:coauthVersionMax="40" xr10:uidLastSave="{00000000-0000-0000-0000-000000000000}"/>
  <workbookProtection workbookAlgorithmName="SHA-512" workbookHashValue="LWa3CFJYlB16PlZHLMIDssxfqblUjZyXfgLmM6InpSl78ZXKcS5IJmMFo0nlhlGNl0lcpKGkMRqiAAQhYlqTOw==" workbookSaltValue="05xODkQRCGT1a99C2lNfu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P6" i="5"/>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P10" i="4"/>
  <c r="B10" i="4"/>
  <c r="AT8" i="4"/>
  <c r="AD8" i="4"/>
  <c r="I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<sst xmlns="http://schemas.openxmlformats.org/spreadsheetml/2006/main" count="247" uniqueCount="118">
  <si>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</si>
  <si>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</si>
  <si>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</si>
  <si>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</si>
  <si>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</si>
  <si>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</si>
  <si>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</si>
  <si>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</si>
  <si>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</si>
  <si>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</si>
  <si>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</si>
  <si>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</si>
  <si>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</si>
  <si>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</si>
  <si>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</si>
  <si>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</si>
  <si>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</si>
  <si>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</si>
  <si>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</si>
  <si>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</si>
  <si>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</si>
  <si>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</si>
  <si>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</si>
  <si>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</si>
  <si>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</si>
  <si>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</si>
  <si>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</si>
  <si>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</si>
  <si>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</si>
  <si>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</si>
  <si>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</si>
  <si>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</si>
  <si>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</si>
  <si>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</si>
  <si>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</si>
  <si>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</si>
  <si>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</si>
  <si>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</si>
  <si>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</si>
  <si>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</si>
  <si>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</si>
  <si>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</si>
  <si>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</si>
  <si>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</si>
  <si>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</si>
  <si>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</si>
  <si>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</si>
  <si>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</si>
  <si>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</si>
  <si>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</si>
  <si>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</si>
  <si>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</si>
  <si>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</si>
  <si>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</si>
  <si>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</si>
  <si>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</si>
  <si>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</si>
  <si>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</si>
  <si>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</si>
  <si>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</si>
  <si>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</si>
  <si>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</si>
  <si>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</si>
  <si>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</si>
  <si>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</si>
  <si>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</si>
  <si>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</si>
  <si>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</si>
  <si>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</si>
  <si>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</si>
  <si>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</si>
  <si>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</si>
  <si>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</si>
  <si>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</si>
  <si>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</si>
  <si>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</si>
  <si>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</si>
  <si>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</si>
  <si>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</si>
  <si>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</si>
  <si>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</si>
  <si>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</si>
  <si>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</si>
  <si>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</si>
  <si>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</si>
  <si>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</si>
  <si>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</si>
  <si>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</si>
  <si>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</si>
  <si>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</si>
  <si>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</si>
  <si>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</si>
  <si>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</si>
  <si>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</si>
  <si>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</si>
  <si>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</si>
  <si>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</si>
  <si>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</si>
  <si>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</si>
  <si>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</si>
  <si>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</si>
  <si>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</si>
  <si>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</si>
  <si>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</si>
  <si>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</si>
  <si>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</si>
  <si>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</si>
  <si>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</si>
  <si>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</si>
  <si>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</si>
  <si>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</si>
  <si>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</si>
  <si>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</si>
  <si>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</si>
  <si>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</si>
  <si>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浄化槽の躯体の耐用年数は、おおむね30年以上とされています（※最も設置年度が古い浄化槽は平成13年度に設置したもの）。これまで、本事業において設置した浄化槽の躯体更新実績はありません。
　また、浄化槽の内部設備については、浄化槽法に定められた保守点検・清掃・法定検査を適正に行い、機器の予防保全に努めていています。</t>
    <phoneticPr fontId="4"/>
  </si>
  <si>
    <t>(1)　収益的収支比率・経費回収率・汚水処理原価
　収益的収支比率、経費回収率及び汚水処理原価とも汚水処理に要する経費の減等により総じて改善する結果となりました。しかしながら、他会計への依存割合については、51.07％と前年度に比べ6.77ポイント減少し、平成29年度と同水準となりました。
　令和元年度から事業が再開されたことや設置後10年を経過する浄化槽が大部分を占めることから、維持管理費用の増による汚水処理原価の上昇が懸念されます。
(2)　企業債残高対事業規模比率
　使用料収入に対し当該特別会計で負担するべき企業債残高（借金）がどの程度あるのかを示す本指標は、令和元年度に続き０となりました。今後も同水準で経過していくものと予想されます。</t>
    <rPh sb="124" eb="126">
      <t>ゲンショウ</t>
    </rPh>
    <rPh sb="128" eb="130">
      <t>ヘイセイ</t>
    </rPh>
    <rPh sb="132" eb="134">
      <t>ネンド</t>
    </rPh>
    <rPh sb="135" eb="136">
      <t>ドウ</t>
    </rPh>
    <rPh sb="136" eb="138">
      <t>スイジュン</t>
    </rPh>
    <rPh sb="287" eb="289">
      <t>レイワ</t>
    </rPh>
    <rPh sb="289" eb="290">
      <t>ゲン</t>
    </rPh>
    <phoneticPr fontId="4"/>
  </si>
  <si>
    <t>　本町の特定地域生活排水処理事業は、平成13年度から旧大野村で事業を開始し平成25年度まで実施の後、令和元年度より再開したところであります。令和２年度末までで計283基の公共設置を行っています。
　なお、町では、令和２年度末をもって、市町村設置型浄化槽整備を中止したところであります。</t>
    <rPh sb="106" eb="108">
      <t>レイワ</t>
    </rPh>
    <rPh sb="109" eb="111">
      <t>ネンド</t>
    </rPh>
    <rPh sb="111" eb="112">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</si>
</sst>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7-4ED7-A6FD-298F567C38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47-4ED7-A6FD-298F567C38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44.73</c:v>
                </c:pt>
                <c:pt idx="2">
                  <c:v>42.93</c:v>
                </c:pt>
                <c:pt idx="3">
                  <c:v>40.76</c:v>
                </c:pt>
                <c:pt idx="4">
                  <c:v>39.75</c:v>
                </c:pt>
              </c:numCache>
            </c:numRef>
          </c:val>
          <c:extLst>
            <c:ext xmlns:c16="http://schemas.microsoft.com/office/drawing/2014/chart" uri="{C3380CC4-5D6E-409C-BE32-E72D297353CC}">
              <c16:uniqueId val="{00000000-A229-4BA6-9D2F-B23BFB179A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A229-4BA6-9D2F-B23BFB179A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BB-4DC9-9FDE-68B2114867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37BB-4DC9-9FDE-68B2114867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91.48</c:v>
                </c:pt>
                <c:pt idx="1">
                  <c:v>99.43</c:v>
                </c:pt>
                <c:pt idx="2">
                  <c:v>89.28</c:v>
                </c:pt>
                <c:pt idx="3">
                  <c:v>114.92</c:v>
                </c:pt>
                <c:pt idx="4">
                  <c:v>92.89</c:v>
                </c:pt>
              </c:numCache>
            </c:numRef>
          </c:val>
          <c:extLst>
            <c:ext xmlns:c16="http://schemas.microsoft.com/office/drawing/2014/chart" uri="{C3380CC4-5D6E-409C-BE32-E72D297353CC}">
              <c16:uniqueId val="{00000000-D3AD-4232-9A10-C666FD6E2C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D-4232-9A10-C666FD6E2C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F2-46E5-B729-933AF1D8AB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F2-46E5-B729-933AF1D8AB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EB-4C21-B1A0-EFC3BF5414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B-4C21-B1A0-EFC3BF5414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4-4643-AEAD-B5BAFFF7FB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4-4643-AEAD-B5BAFFF7FB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E-43D8-B9BF-B9C7847978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E-43D8-B9BF-B9C7847978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711</c:v>
                </c:pt>
                <c:pt idx="1">
                  <c:v>1382.8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18-45BD-B7C2-195FE9C315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118-45BD-B7C2-195FE9C315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72.23</c:v>
                </c:pt>
                <c:pt idx="1">
                  <c:v>89.95</c:v>
                </c:pt>
                <c:pt idx="2">
                  <c:v>80.63</c:v>
                </c:pt>
                <c:pt idx="3">
                  <c:v>94.6</c:v>
                </c:pt>
                <c:pt idx="4">
                  <c:v>84.83</c:v>
                </c:pt>
              </c:numCache>
            </c:numRef>
          </c:val>
          <c:extLst>
            <c:ext xmlns:c16="http://schemas.microsoft.com/office/drawing/2014/chart" uri="{C3380CC4-5D6E-409C-BE32-E72D297353CC}">
              <c16:uniqueId val="{00000000-A7EC-4D02-ADCF-707ECB4546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A7EC-4D02-ADCF-707ECB4546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85.9</c:v>
                </c:pt>
                <c:pt idx="1">
                  <c:v>153.43</c:v>
                </c:pt>
                <c:pt idx="2">
                  <c:v>170.99</c:v>
                </c:pt>
                <c:pt idx="3">
                  <c:v>150.68</c:v>
                </c:pt>
                <c:pt idx="4">
                  <c:v>172.08</c:v>
                </c:pt>
              </c:numCache>
            </c:numRef>
          </c:val>
          <c:extLst>
            <c:ext xmlns:c16="http://schemas.microsoft.com/office/drawing/2014/chart" uri="{C3380CC4-5D6E-409C-BE32-E72D297353CC}">
              <c16:uniqueId val="{00000000-2746-4E08-A92E-F6E03DF00D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2746-4E08-A92E-F6E03DF00D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洋野町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16032</v>
      </c>
      <c r="AM8" s="69"/>
      <c r="AN8" s="69"/>
      <c r="AO8" s="69"/>
      <c r="AP8" s="69"/>
      <c r="AQ8" s="69"/>
      <c r="AR8" s="69"/>
      <c r="AS8" s="69"/>
      <c r="AT8" s="68">
        <f>データ!T6</f>
        <v>302.92</v>
      </c>
      <c r="AU8" s="68"/>
      <c r="AV8" s="68"/>
      <c r="AW8" s="68"/>
      <c r="AX8" s="68"/>
      <c r="AY8" s="68"/>
      <c r="AZ8" s="68"/>
      <c r="BA8" s="68"/>
      <c r="BB8" s="68">
        <f>データ!U6</f>
        <v>52.92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4.87</v>
      </c>
      <c r="Q10" s="68"/>
      <c r="R10" s="68"/>
      <c r="S10" s="68"/>
      <c r="T10" s="68"/>
      <c r="U10" s="68"/>
      <c r="V10" s="68"/>
      <c r="W10" s="68">
        <f>データ!Q6</f>
        <v>100</v>
      </c>
      <c r="X10" s="68"/>
      <c r="Y10" s="68"/>
      <c r="Z10" s="68"/>
      <c r="AA10" s="68"/>
      <c r="AB10" s="68"/>
      <c r="AC10" s="68"/>
      <c r="AD10" s="69">
        <f>データ!R6</f>
        <v>2592</v>
      </c>
      <c r="AE10" s="69"/>
      <c r="AF10" s="69"/>
      <c r="AG10" s="69"/>
      <c r="AH10" s="69"/>
      <c r="AI10" s="69"/>
      <c r="AJ10" s="69"/>
      <c r="AK10" s="2"/>
      <c r="AL10" s="69">
        <f>データ!V6</f>
        <v>775</v>
      </c>
      <c r="AM10" s="69"/>
      <c r="AN10" s="69"/>
      <c r="AO10" s="69"/>
      <c r="AP10" s="69"/>
      <c r="AQ10" s="69"/>
      <c r="AR10" s="69"/>
      <c r="AS10" s="69"/>
      <c r="AT10" s="68">
        <f>データ!W6</f>
        <v>32.549999999999997</v>
      </c>
      <c r="AU10" s="68"/>
      <c r="AV10" s="68"/>
      <c r="AW10" s="68"/>
      <c r="AX10" s="68"/>
      <c r="AY10" s="68"/>
      <c r="AZ10" s="68"/>
      <c r="BA10" s="68"/>
      <c r="BB10" s="68">
        <f>データ!X6</f>
        <v>23.81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dzIUzyP+Jf8AmdyQfX+slPu/wPlkWbaoTkoM9cvmRgOOXqBFkmFXKmqFpDdl5OdqbBc4XpZQSws6hgPGHalqEg==" saltValue="Q/cQIbVwYroopF1G7rvq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35076</v>
      </c>
      <c r="D6" s="33">
        <f t="shared" si="3"/>
        <v>47</v>
      </c>
      <c r="E6" s="33">
        <f t="shared" si="3"/>
        <v>18</v>
      </c>
      <c r="F6" s="33">
        <f t="shared" si="3"/>
        <v>0</v>
      </c>
      <c r="G6" s="33">
        <f t="shared" si="3"/>
        <v>0</v>
      </c>
      <c r="H6" s="33" t="str">
        <f t="shared" si="3"/>
        <v>岩手県　洋野町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4.87</v>
      </c>
      <c r="Q6" s="34">
        <f t="shared" si="3"/>
        <v>100</v>
      </c>
      <c r="R6" s="34">
        <f t="shared" si="3"/>
        <v>2592</v>
      </c>
      <c r="S6" s="34">
        <f t="shared" si="3"/>
        <v>16032</v>
      </c>
      <c r="T6" s="34">
        <f t="shared" si="3"/>
        <v>302.92</v>
      </c>
      <c r="U6" s="34">
        <f t="shared" si="3"/>
        <v>52.92</v>
      </c>
      <c r="V6" s="34">
        <f t="shared" si="3"/>
        <v>775</v>
      </c>
      <c r="W6" s="34">
        <f t="shared" si="3"/>
        <v>32.549999999999997</v>
      </c>
      <c r="X6" s="34">
        <f t="shared" si="3"/>
        <v>23.81</v>
      </c>
      <c r="Y6" s="35">
        <f>IF(Y7="",NA(),Y7)</f>
        <v>91.48</v>
      </c>
      <c r="Z6" s="35">
        <f t="shared" ref="Z6:AH6" si="4">IF(Z7="",NA(),Z7)</f>
        <v>99.43</v>
      </c>
      <c r="AA6" s="35">
        <f t="shared" si="4"/>
        <v>89.28</v>
      </c>
      <c r="AB6" s="35">
        <f t="shared" si="4"/>
        <v>114.92</v>
      </c>
      <c r="AC6" s="35">
        <f t="shared" si="4"/>
        <v>92.89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711</v>
      </c>
      <c r="BG6" s="35">
        <f t="shared" ref="BG6:BO6" si="7">IF(BG7="",NA(),BG7)</f>
        <v>1382.8</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72.23</v>
      </c>
      <c r="BR6" s="35">
        <f t="shared" ref="BR6:BZ6" si="8">IF(BR7="",NA(),BR7)</f>
        <v>89.95</v>
      </c>
      <c r="BS6" s="35">
        <f t="shared" si="8"/>
        <v>80.63</v>
      </c>
      <c r="BT6" s="35">
        <f t="shared" si="8"/>
        <v>94.6</v>
      </c>
      <c r="BU6" s="35">
        <f t="shared" si="8"/>
        <v>84.83</v>
      </c>
      <c r="BV6" s="35">
        <f t="shared" si="8"/>
        <v>66.73</v>
      </c>
      <c r="BW6" s="35">
        <f t="shared" si="8"/>
        <v>64.78</v>
      </c>
      <c r="BX6" s="35">
        <f t="shared" si="8"/>
        <v>63.06</v>
      </c>
      <c r="BY6" s="35">
        <f t="shared" si="8"/>
        <v>62.5</v>
      </c>
      <c r="BZ6" s="35">
        <f t="shared" si="8"/>
        <v>60.59</v>
      </c>
      <c r="CA6" s="34" t="str">
        <f>IF(CA7="","",IF(CA7="-","【-】","【"&amp;SUBSTITUTE(TEXT(CA7,"#,##0.00"),"-","△")&amp;"】"))</f>
        <v>【58.42】</v>
      </c>
      <c r="CB6" s="35">
        <f>IF(CB7="",NA(),CB7)</f>
        <v>85.9</v>
      </c>
      <c r="CC6" s="35">
        <f t="shared" ref="CC6:CK6" si="9">IF(CC7="",NA(),CC7)</f>
        <v>153.43</v>
      </c>
      <c r="CD6" s="35">
        <f t="shared" si="9"/>
        <v>170.99</v>
      </c>
      <c r="CE6" s="35">
        <f t="shared" si="9"/>
        <v>150.68</v>
      </c>
      <c r="CF6" s="35">
        <f t="shared" si="9"/>
        <v>172.08</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44.73</v>
      </c>
      <c r="CO6" s="35">
        <f t="shared" si="10"/>
        <v>42.93</v>
      </c>
      <c r="CP6" s="35">
        <f t="shared" si="10"/>
        <v>40.76</v>
      </c>
      <c r="CQ6" s="35">
        <f t="shared" si="10"/>
        <v>39.75</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35076</v>
      </c>
      <c r="D7" s="37">
        <v>47</v>
      </c>
      <c r="E7" s="37">
        <v>18</v>
      </c>
      <c r="F7" s="37">
        <v>0</v>
      </c>
      <c r="G7" s="37">
        <v>0</v>
      </c>
      <c r="H7" s="37" t="s">
        <v>97</v>
      </c>
      <c r="I7" s="37" t="s">
        <v>98</v>
      </c>
      <c r="J7" s="37" t="s">
        <v>99</v>
      </c>
      <c r="K7" s="37" t="s">
        <v>100</v>
      </c>
      <c r="L7" s="37" t="s">
        <v>101</v>
      </c>
      <c r="M7" s="37" t="s">
        <v>102</v>
      </c>
      <c r="N7" s="38" t="s">
        <v>103</v>
      </c>
      <c r="O7" s="38" t="s">
        <v>104</v>
      </c>
      <c r="P7" s="38">
        <v>4.87</v>
      </c>
      <c r="Q7" s="38">
        <v>100</v>
      </c>
      <c r="R7" s="38">
        <v>2592</v>
      </c>
      <c r="S7" s="38">
        <v>16032</v>
      </c>
      <c r="T7" s="38">
        <v>302.92</v>
      </c>
      <c r="U7" s="38">
        <v>52.92</v>
      </c>
      <c r="V7" s="38">
        <v>775</v>
      </c>
      <c r="W7" s="38">
        <v>32.549999999999997</v>
      </c>
      <c r="X7" s="38">
        <v>23.81</v>
      </c>
      <c r="Y7" s="38">
        <v>91.48</v>
      </c>
      <c r="Z7" s="38">
        <v>99.43</v>
      </c>
      <c r="AA7" s="38">
        <v>89.28</v>
      </c>
      <c r="AB7" s="38">
        <v>114.92</v>
      </c>
      <c r="AC7" s="38">
        <v>92.89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711</v>
      </c>
      <c r="BG7" s="38">
        <v>1382.8</v>
      </c>
      <c r="BH7" s="38">
        <v>0</v>
      </c>
      <c r="BI7" s="38">
        <v>0</v>
      </c>
      <c r="BJ7" s="38">
        <v>0</v>
      </c>
      <c r="BK7" s="38">
        <v>248.44</v>
      </c>
      <c r="BL7" s="38">
        <v>244.85</v>
      </c>
      <c r="BM7" s="38">
        <v>296.89</v>
      </c>
      <c r="BN7" s="38">
        <v>270.57</v>
      </c>
      <c r="BO7" s="38">
        <v>294.27</v>
      </c>
      <c r="BP7" s="38">
        <v>314.13</v>
      </c>
      <c r="BQ7" s="38">
        <v>72.23</v>
      </c>
      <c r="BR7" s="38">
        <v>89.95</v>
      </c>
      <c r="BS7" s="38">
        <v>80.63</v>
      </c>
      <c r="BT7" s="38">
        <v>94.6</v>
      </c>
      <c r="BU7" s="38">
        <v>84.83</v>
      </c>
      <c r="BV7" s="38">
        <v>66.73</v>
      </c>
      <c r="BW7" s="38">
        <v>64.78</v>
      </c>
      <c r="BX7" s="38">
        <v>63.06</v>
      </c>
      <c r="BY7" s="38">
        <v>62.5</v>
      </c>
      <c r="BZ7" s="38">
        <v>60.59</v>
      </c>
      <c r="CA7" s="38">
        <v>58.42</v>
      </c>
      <c r="CB7" s="38">
        <v>85.9</v>
      </c>
      <c r="CC7" s="38">
        <v>153.43</v>
      </c>
      <c r="CD7" s="38">
        <v>170.99</v>
      </c>
      <c r="CE7" s="38">
        <v>150.68</v>
      </c>
      <c r="CF7" s="38">
        <v>172.08</v>
      </c>
      <c r="CG7" s="38">
        <v>241.29</v>
      </c>
      <c r="CH7" s="38">
        <v>250.21</v>
      </c>
      <c r="CI7" s="38">
        <v>264.77</v>
      </c>
      <c r="CJ7" s="38">
        <v>269.33</v>
      </c>
      <c r="CK7" s="38">
        <v>280.23</v>
      </c>
      <c r="CL7" s="38">
        <v>282.27999999999997</v>
      </c>
      <c r="CM7" s="38">
        <v>100</v>
      </c>
      <c r="CN7" s="38">
        <v>44.73</v>
      </c>
      <c r="CO7" s="38">
        <v>42.93</v>
      </c>
      <c r="CP7" s="38">
        <v>40.76</v>
      </c>
      <c r="CQ7" s="38">
        <v>39.75</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2021-12-03T08:08:54Z</dcterms:created>
  <dcterms:modified xsi:type="dcterms:W3CDTF">2022-01-14T05:09:44Z</dcterms:modified>
  <cp:category/>
</cp:coreProperties>
</file>