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\\hirono647\F\財政・管財共有\財政係\01　洋野財政\17　公営企業関係\04 公営企業（経営比較分析表）\R3\01　公営企業に係る経営比較分析表（令和2年度決算）の分析等について4.1.7\【洋野町】（経営比較分析表）\"/>
    </mc:Choice>
  </mc:AlternateContent>
  <xr:revisionPtr revIDLastSave="0" documentId="13_ncr:1_{219BA3CD-035B-456B-A843-5C8421517149}" xr6:coauthVersionLast="40" xr6:coauthVersionMax="40" xr10:uidLastSave="{00000000-0000-0000-0000-000000000000}"/>
  <workbookProtection workbookAlgorithmName="SHA-512" workbookHashValue="26o2fLffhwDCWhBSxE8lrET6BxKoD0QkCFdpwGElCszDv980YIq5H99pQmXS7VL/B4zmkKknYzMrP+3HvGeJ9w==" workbookSaltValue="x4BfnNJuiQrxzLQQekMQ8w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E86" i="4"/>
  <c r="AT10" i="4"/>
  <c r="AL10" i="4"/>
  <c r="AD10" i="4"/>
  <c r="W10" i="4"/>
  <c r="I10" i="4"/>
  <c r="B10" i="4"/>
  <c r="BB8" i="4"/>
  <c r="AL8" i="4"/>
  <c r="AD8" i="4"/>
  <c r="P8" i="4"/>
  <c r="B8" i="4"/>
</calcChain>
</file>

<file path=xl/sharedStrings.xml><?xml version="1.0" encoding="utf-8"?>
<sst xmlns="http://schemas.openxmlformats.org/spreadsheetml/2006/main" count="247" uniqueCount="119">
  <si>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</si>
  <si>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</si>
  <si>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</si>
  <si>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</si>
  <si>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</si>
  <si>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</si>
  <si>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</si>
  <si>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</si>
  <si>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</si>
  <si>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</si>
  <si>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</si>
  <si>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</si>
  <si>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</si>
  <si>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</si>
  <si>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</si>
  <si>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</si>
  <si>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</si>
  <si>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</si>
  <si>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</si>
  <si>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</si>
  <si>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</si>
  <si>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</si>
  <si>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</si>
  <si>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</si>
  <si>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</si>
  <si>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</si>
  <si>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</si>
  <si>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</si>
  <si>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</si>
  <si>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</si>
  <si>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</si>
  <si>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</si>
  <si>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</si>
  <si>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</si>
  <si>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</si>
  <si>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</si>
  <si>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</si>
  <si>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</si>
  <si>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</si>
  <si>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</si>
  <si>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</si>
  <si>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</si>
  <si>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</si>
  <si>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</si>
  <si>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</si>
  <si>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</si>
  <si>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</si>
  <si>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</si>
  <si>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</si>
  <si>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</si>
  <si>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</si>
  <si>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</si>
  <si>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</si>
  <si>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</si>
  <si>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</si>
  <si>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</si>
  <si>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</si>
  <si>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</si>
  <si>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</si>
  <si>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</si>
  <si>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</si>
  <si>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</si>
  <si>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</si>
  <si>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</si>
  <si>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</si>
  <si>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</si>
  <si>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</si>
  <si>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</si>
  <si>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</si>
  <si>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</si>
  <si>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</si>
  <si>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</si>
  <si>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</si>
  <si>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</si>
  <si>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</si>
  <si>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</si>
  <si>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</si>
  <si>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</si>
  <si>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</si>
  <si>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</si>
  <si>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</si>
  <si>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</si>
  <si>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</si>
  <si>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</si>
  <si>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</si>
  <si>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</si>
  <si>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</si>
  <si>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</si>
  <si>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</si>
  <si>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</si>
  <si>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</si>
  <si>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</si>
  <si>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</si>
  <si>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</si>
  <si>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</si>
  <si>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</si>
  <si>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</si>
  <si>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</si>
  <si>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洋野町</t>
  </si>
  <si>
    <t>法非適用</t>
  </si>
  <si>
    <t>下水道事業</t>
  </si>
  <si>
    <t>個別排水処理</t>
  </si>
  <si>
    <t>L3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</si>
  <si>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</si>
  <si>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</si>
  <si>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</si>
  <si>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</si>
  <si>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</si>
  <si>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</si>
  <si>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</si>
  <si>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</si>
  <si>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</si>
  <si>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</si>
  <si>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</si>
  <si>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</si>
  <si>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</si>
  <si>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 浄化槽の躯体の耐用年数は、おおむね30年以上とされています（※最も設置年度が古い浄化槽は平成26年度に設置したもの）。これまで、本事業において設置した浄化槽の躯体更新実績はありません。
　また、浄化槽の内部設備については、浄化槽法に定められた保守点検・清掃・法定検査を適正に行い、機器の予防保全に努めていています。</t>
    <phoneticPr fontId="4"/>
  </si>
  <si>
    <t>　本町の個別排水処理事業は、平成26年度から事業を開始し平成30年度末で計38基の公共設置を行っています。
　なお、町では、令和２年度末をもって、市町村設置型浄化槽整備を中止したところであります。</t>
    <rPh sb="62" eb="64">
      <t>レイワ</t>
    </rPh>
    <rPh sb="65" eb="67">
      <t>ネンド</t>
    </rPh>
    <rPh sb="67" eb="68">
      <t>マツ</t>
    </rPh>
    <phoneticPr fontId="4"/>
  </si>
  <si>
    <r>
      <t>(1)　収益的収支比率・経費回収率・汚水処理原価
　収益的収支比率は、他会計からの繰入金が減少したことにより</t>
    </r>
    <r>
      <rPr>
        <sz val="9"/>
        <color rgb="FFFF0000"/>
        <rFont val="ＭＳ ゴシック"/>
        <family val="3"/>
        <charset val="128"/>
      </rPr>
      <t>令和元年度</t>
    </r>
    <r>
      <rPr>
        <sz val="9"/>
        <color theme="1"/>
        <rFont val="ＭＳ ゴシック"/>
        <family val="3"/>
        <charset val="128"/>
      </rPr>
      <t>に大きく悪化しました。経費回収率及び汚水処理原価は、使用料収入の増により、若干改善する結果となりました。
　事業中止により使用料収入の増が見込めないことから、各種数値は徐々に悪化していくものと予想されます。
(2)　企業債残高対事業規模比率
　使用料収入に対し当該特別会計で負担するべき企業債残高（借金）がどの程度あるのかを示す本指標は、令和元年度に続き０となりました。今後も同水準で経過していくものと予想されます。</t>
    </r>
    <rPh sb="54" eb="56">
      <t>レイワ</t>
    </rPh>
    <rPh sb="56" eb="58">
      <t>ガンネン</t>
    </rPh>
    <rPh sb="58" eb="59">
      <t>ド</t>
    </rPh>
    <rPh sb="229" eb="231">
      <t>レイワ</t>
    </rPh>
    <rPh sb="231" eb="232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</si>
</sst>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justify" vertical="top" wrapText="1"/>
      <protection locked="0"/>
    </xf>
    <xf numFmtId="0" fontId="13" fillId="0" borderId="0" xfId="0" applyFont="1" applyBorder="1" applyAlignment="1" applyProtection="1">
      <alignment horizontal="justify" vertical="top" wrapText="1"/>
      <protection locked="0"/>
    </xf>
    <xf numFmtId="0" fontId="13" fillId="0" borderId="7" xfId="0" applyFont="1" applyBorder="1" applyAlignment="1" applyProtection="1">
      <alignment horizontal="justify" vertical="top" wrapText="1"/>
      <protection locked="0"/>
    </xf>
    <xf numFmtId="0" fontId="13" fillId="0" borderId="8" xfId="0" applyFont="1" applyBorder="1" applyAlignment="1" applyProtection="1">
      <alignment horizontal="justify" vertical="top" wrapText="1"/>
      <protection locked="0"/>
    </xf>
    <xf numFmtId="0" fontId="13" fillId="0" borderId="1" xfId="0" applyFont="1" applyBorder="1" applyAlignment="1" applyProtection="1">
      <alignment horizontal="justify" vertical="top" wrapText="1"/>
      <protection locked="0"/>
    </xf>
    <xf numFmtId="0" fontId="13" fillId="0" borderId="9" xfId="0" applyFont="1" applyBorder="1" applyAlignment="1" applyProtection="1">
      <alignment horizontal="justify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4-40C8-86C9-9614954DB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4-40C8-86C9-9614954DB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50</c:v>
                </c:pt>
                <c:pt idx="2">
                  <c:v>53.19</c:v>
                </c:pt>
                <c:pt idx="3">
                  <c:v>63.83</c:v>
                </c:pt>
                <c:pt idx="4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5-4B66-93AF-3DA940293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41.51</c:v>
                </c:pt>
                <c:pt idx="1">
                  <c:v>49.31</c:v>
                </c:pt>
                <c:pt idx="2">
                  <c:v>47.29</c:v>
                </c:pt>
                <c:pt idx="3">
                  <c:v>54.73</c:v>
                </c:pt>
                <c:pt idx="4">
                  <c:v>56.29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5-4B66-93AF-3DA940293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8-4B3A-AA2B-0A524D53E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68.72</c:v>
                </c:pt>
                <c:pt idx="1">
                  <c:v>57.28</c:v>
                </c:pt>
                <c:pt idx="2">
                  <c:v>57.74</c:v>
                </c:pt>
                <c:pt idx="3">
                  <c:v>54.72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8-4B3A-AA2B-0A524D53E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140.29</c:v>
                </c:pt>
                <c:pt idx="1">
                  <c:v>202.04</c:v>
                </c:pt>
                <c:pt idx="2">
                  <c:v>181.73</c:v>
                </c:pt>
                <c:pt idx="3">
                  <c:v>104.07</c:v>
                </c:pt>
                <c:pt idx="4">
                  <c:v>107.8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B-4838-9F2A-957A0EBA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B-4838-9F2A-957A0EBA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A-4055-91E0-42300CE9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A-4055-91E0-42300CE9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0-496D-8B10-58916D263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0-496D-8B10-58916D263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D-4D1C-AF62-3EA9CC61A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FD-4D1C-AF62-3EA9CC61A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3-4E81-A21B-04EFB258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3-4E81-A21B-04EFB258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D-4B30-97DB-336DE55AC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503.8</c:v>
                </c:pt>
                <c:pt idx="1">
                  <c:v>768.3</c:v>
                </c:pt>
                <c:pt idx="2">
                  <c:v>918.36</c:v>
                </c:pt>
                <c:pt idx="3">
                  <c:v>860.05</c:v>
                </c:pt>
                <c:pt idx="4">
                  <c:v>745.86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D-4B30-97DB-336DE55AC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140.29</c:v>
                </c:pt>
                <c:pt idx="1">
                  <c:v>94.25</c:v>
                </c:pt>
                <c:pt idx="2">
                  <c:v>83.32</c:v>
                </c:pt>
                <c:pt idx="3">
                  <c:v>89.93</c:v>
                </c:pt>
                <c:pt idx="4">
                  <c:v>86.35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0-4CBB-9B03-24F843647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51.58</c:v>
                </c:pt>
                <c:pt idx="1">
                  <c:v>53.36</c:v>
                </c:pt>
                <c:pt idx="2">
                  <c:v>50.94</c:v>
                </c:pt>
                <c:pt idx="3">
                  <c:v>44.86</c:v>
                </c:pt>
                <c:pt idx="4">
                  <c:v>38.090000000000003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0-4CBB-9B03-24F843647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37.56</c:v>
                </c:pt>
                <c:pt idx="1">
                  <c:v>134.79</c:v>
                </c:pt>
                <c:pt idx="2">
                  <c:v>152.22</c:v>
                </c:pt>
                <c:pt idx="3">
                  <c:v>141.47</c:v>
                </c:pt>
                <c:pt idx="4">
                  <c:v>149.97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A-4413-BA1C-E85F97A31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333.58</c:v>
                </c:pt>
                <c:pt idx="1">
                  <c:v>347.38</c:v>
                </c:pt>
                <c:pt idx="2">
                  <c:v>371.2</c:v>
                </c:pt>
                <c:pt idx="3">
                  <c:v>496.36</c:v>
                </c:pt>
                <c:pt idx="4">
                  <c:v>609.26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A-4413-BA1C-E85F97A31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P1" zoomScaleNormal="100" workbookViewId="0">
      <selection activeCell="CE16" sqref="CE1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岩手県　洋野町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16032</v>
      </c>
      <c r="AM8" s="51"/>
      <c r="AN8" s="51"/>
      <c r="AO8" s="51"/>
      <c r="AP8" s="51"/>
      <c r="AQ8" s="51"/>
      <c r="AR8" s="51"/>
      <c r="AS8" s="51"/>
      <c r="AT8" s="46">
        <f>データ!T6</f>
        <v>302.92</v>
      </c>
      <c r="AU8" s="46"/>
      <c r="AV8" s="46"/>
      <c r="AW8" s="46"/>
      <c r="AX8" s="46"/>
      <c r="AY8" s="46"/>
      <c r="AZ8" s="46"/>
      <c r="BA8" s="46"/>
      <c r="BB8" s="46">
        <f>データ!U6</f>
        <v>52.92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0.89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2592</v>
      </c>
      <c r="AE10" s="51"/>
      <c r="AF10" s="51"/>
      <c r="AG10" s="51"/>
      <c r="AH10" s="51"/>
      <c r="AI10" s="51"/>
      <c r="AJ10" s="51"/>
      <c r="AK10" s="2"/>
      <c r="AL10" s="51">
        <f>データ!V6</f>
        <v>142</v>
      </c>
      <c r="AM10" s="51"/>
      <c r="AN10" s="51"/>
      <c r="AO10" s="51"/>
      <c r="AP10" s="51"/>
      <c r="AQ10" s="51"/>
      <c r="AR10" s="51"/>
      <c r="AS10" s="51"/>
      <c r="AT10" s="46">
        <f>データ!W6</f>
        <v>32.549999999999997</v>
      </c>
      <c r="AU10" s="46"/>
      <c r="AV10" s="46"/>
      <c r="AW10" s="46"/>
      <c r="AX10" s="46"/>
      <c r="AY10" s="46"/>
      <c r="AZ10" s="46"/>
      <c r="BA10" s="46"/>
      <c r="BB10" s="46">
        <f>データ!X6</f>
        <v>4.3600000000000003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【780.89】</v>
      </c>
      <c r="I86" s="26" t="str">
        <f>データ!CA6</f>
        <v>【48.58】</v>
      </c>
      <c r="J86" s="26" t="str">
        <f>データ!CL6</f>
        <v>【328.08】</v>
      </c>
      <c r="K86" s="26" t="str">
        <f>データ!CW6</f>
        <v>【46.74】</v>
      </c>
      <c r="L86" s="26" t="str">
        <f>データ!DH6</f>
        <v>【81.12】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nCZE2gUFhU7K+3Yc2QCz7eJbRDw8Ulyw7vV61mobx2faqv8NnNaP0jItRGoYpZrAWbDxCDDhKl5zHgC+gfShhw==" saltValue="K1TwT2+R6fm7+lvDl7ouI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35076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岩手県　洋野町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0.89</v>
      </c>
      <c r="Q6" s="34">
        <f t="shared" si="3"/>
        <v>100</v>
      </c>
      <c r="R6" s="34">
        <f t="shared" si="3"/>
        <v>2592</v>
      </c>
      <c r="S6" s="34">
        <f t="shared" si="3"/>
        <v>16032</v>
      </c>
      <c r="T6" s="34">
        <f t="shared" si="3"/>
        <v>302.92</v>
      </c>
      <c r="U6" s="34">
        <f t="shared" si="3"/>
        <v>52.92</v>
      </c>
      <c r="V6" s="34">
        <f t="shared" si="3"/>
        <v>142</v>
      </c>
      <c r="W6" s="34">
        <f t="shared" si="3"/>
        <v>32.549999999999997</v>
      </c>
      <c r="X6" s="34">
        <f t="shared" si="3"/>
        <v>4.3600000000000003</v>
      </c>
      <c r="Y6" s="35">
        <f>IF(Y7="",NA(),Y7)</f>
        <v>140.29</v>
      </c>
      <c r="Z6" s="35">
        <f t="shared" ref="Z6:AH6" si="4">IF(Z7="",NA(),Z7)</f>
        <v>202.04</v>
      </c>
      <c r="AA6" s="35">
        <f t="shared" si="4"/>
        <v>181.73</v>
      </c>
      <c r="AB6" s="35">
        <f t="shared" si="4"/>
        <v>104.07</v>
      </c>
      <c r="AC6" s="35">
        <f t="shared" si="4"/>
        <v>107.8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503.8</v>
      </c>
      <c r="BL6" s="35">
        <f t="shared" si="7"/>
        <v>768.3</v>
      </c>
      <c r="BM6" s="35">
        <f t="shared" si="7"/>
        <v>918.36</v>
      </c>
      <c r="BN6" s="35">
        <f t="shared" si="7"/>
        <v>860.05</v>
      </c>
      <c r="BO6" s="35">
        <f t="shared" si="7"/>
        <v>745.86</v>
      </c>
      <c r="BP6" s="34" t="str">
        <f>IF(BP7="","",IF(BP7="-","【-】","【"&amp;SUBSTITUTE(TEXT(BP7,"#,##0.00"),"-","△")&amp;"】"))</f>
        <v>【780.89】</v>
      </c>
      <c r="BQ6" s="35">
        <f>IF(BQ7="",NA(),BQ7)</f>
        <v>140.29</v>
      </c>
      <c r="BR6" s="35">
        <f t="shared" ref="BR6:BZ6" si="8">IF(BR7="",NA(),BR7)</f>
        <v>94.25</v>
      </c>
      <c r="BS6" s="35">
        <f t="shared" si="8"/>
        <v>83.32</v>
      </c>
      <c r="BT6" s="35">
        <f t="shared" si="8"/>
        <v>89.93</v>
      </c>
      <c r="BU6" s="35">
        <f t="shared" si="8"/>
        <v>86.35</v>
      </c>
      <c r="BV6" s="35">
        <f t="shared" si="8"/>
        <v>51.58</v>
      </c>
      <c r="BW6" s="35">
        <f t="shared" si="8"/>
        <v>53.36</v>
      </c>
      <c r="BX6" s="35">
        <f t="shared" si="8"/>
        <v>50.94</v>
      </c>
      <c r="BY6" s="35">
        <f t="shared" si="8"/>
        <v>44.86</v>
      </c>
      <c r="BZ6" s="35">
        <f t="shared" si="8"/>
        <v>38.090000000000003</v>
      </c>
      <c r="CA6" s="34" t="str">
        <f>IF(CA7="","",IF(CA7="-","【-】","【"&amp;SUBSTITUTE(TEXT(CA7,"#,##0.00"),"-","△")&amp;"】"))</f>
        <v>【48.58】</v>
      </c>
      <c r="CB6" s="35">
        <f>IF(CB7="",NA(),CB7)</f>
        <v>37.56</v>
      </c>
      <c r="CC6" s="35">
        <f t="shared" ref="CC6:CK6" si="9">IF(CC7="",NA(),CC7)</f>
        <v>134.79</v>
      </c>
      <c r="CD6" s="35">
        <f t="shared" si="9"/>
        <v>152.22</v>
      </c>
      <c r="CE6" s="35">
        <f t="shared" si="9"/>
        <v>141.47</v>
      </c>
      <c r="CF6" s="35">
        <f t="shared" si="9"/>
        <v>149.97</v>
      </c>
      <c r="CG6" s="35">
        <f t="shared" si="9"/>
        <v>333.58</v>
      </c>
      <c r="CH6" s="35">
        <f t="shared" si="9"/>
        <v>347.38</v>
      </c>
      <c r="CI6" s="35">
        <f t="shared" si="9"/>
        <v>371.2</v>
      </c>
      <c r="CJ6" s="35">
        <f t="shared" si="9"/>
        <v>496.36</v>
      </c>
      <c r="CK6" s="35">
        <f t="shared" si="9"/>
        <v>609.26</v>
      </c>
      <c r="CL6" s="34" t="str">
        <f>IF(CL7="","",IF(CL7="-","【-】","【"&amp;SUBSTITUTE(TEXT(CL7,"#,##0.00"),"-","△")&amp;"】"))</f>
        <v>【328.08】</v>
      </c>
      <c r="CM6" s="35">
        <f>IF(CM7="",NA(),CM7)</f>
        <v>100</v>
      </c>
      <c r="CN6" s="35">
        <f t="shared" ref="CN6:CV6" si="10">IF(CN7="",NA(),CN7)</f>
        <v>50</v>
      </c>
      <c r="CO6" s="35">
        <f t="shared" si="10"/>
        <v>53.19</v>
      </c>
      <c r="CP6" s="35">
        <f t="shared" si="10"/>
        <v>63.83</v>
      </c>
      <c r="CQ6" s="35">
        <f t="shared" si="10"/>
        <v>61.7</v>
      </c>
      <c r="CR6" s="35">
        <f t="shared" si="10"/>
        <v>41.51</v>
      </c>
      <c r="CS6" s="35">
        <f t="shared" si="10"/>
        <v>49.31</v>
      </c>
      <c r="CT6" s="35">
        <f t="shared" si="10"/>
        <v>47.29</v>
      </c>
      <c r="CU6" s="35">
        <f t="shared" si="10"/>
        <v>54.73</v>
      </c>
      <c r="CV6" s="35">
        <f t="shared" si="10"/>
        <v>56.29</v>
      </c>
      <c r="CW6" s="34" t="str">
        <f>IF(CW7="","",IF(CW7="-","【-】","【"&amp;SUBSTITUTE(TEXT(CW7,"#,##0.00"),"-","△")&amp;"】"))</f>
        <v>【46.74】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68.72</v>
      </c>
      <c r="DD6" s="35">
        <f t="shared" si="11"/>
        <v>57.28</v>
      </c>
      <c r="DE6" s="35">
        <f t="shared" si="11"/>
        <v>57.74</v>
      </c>
      <c r="DF6" s="35">
        <f t="shared" si="11"/>
        <v>54.72</v>
      </c>
      <c r="DG6" s="35">
        <f t="shared" si="11"/>
        <v>54.06</v>
      </c>
      <c r="DH6" s="34" t="str">
        <f>IF(DH7="","",IF(DH7="-","【-】","【"&amp;SUBSTITUTE(TEXT(DH7,"#,##0.00"),"-","△")&amp;"】"))</f>
        <v>【81.12】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35076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0.89</v>
      </c>
      <c r="Q7" s="38">
        <v>100</v>
      </c>
      <c r="R7" s="38">
        <v>2592</v>
      </c>
      <c r="S7" s="38">
        <v>16032</v>
      </c>
      <c r="T7" s="38">
        <v>302.92</v>
      </c>
      <c r="U7" s="38">
        <v>52.92</v>
      </c>
      <c r="V7" s="38">
        <v>142</v>
      </c>
      <c r="W7" s="38">
        <v>32.549999999999997</v>
      </c>
      <c r="X7" s="38">
        <v>4.3600000000000003</v>
      </c>
      <c r="Y7" s="38">
        <v>140.29</v>
      </c>
      <c r="Z7" s="38">
        <v>202.04</v>
      </c>
      <c r="AA7" s="38">
        <v>181.73</v>
      </c>
      <c r="AB7" s="38">
        <v>104.07</v>
      </c>
      <c r="AC7" s="38">
        <v>107.8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503.8</v>
      </c>
      <c r="BL7" s="38">
        <v>768.3</v>
      </c>
      <c r="BM7" s="38">
        <v>918.36</v>
      </c>
      <c r="BN7" s="38">
        <v>860.05</v>
      </c>
      <c r="BO7" s="38">
        <v>745.86</v>
      </c>
      <c r="BP7" s="38">
        <v>780.89</v>
      </c>
      <c r="BQ7" s="38">
        <v>140.29</v>
      </c>
      <c r="BR7" s="38">
        <v>94.25</v>
      </c>
      <c r="BS7" s="38">
        <v>83.32</v>
      </c>
      <c r="BT7" s="38">
        <v>89.93</v>
      </c>
      <c r="BU7" s="38">
        <v>86.35</v>
      </c>
      <c r="BV7" s="38">
        <v>51.58</v>
      </c>
      <c r="BW7" s="38">
        <v>53.36</v>
      </c>
      <c r="BX7" s="38">
        <v>50.94</v>
      </c>
      <c r="BY7" s="38">
        <v>44.86</v>
      </c>
      <c r="BZ7" s="38">
        <v>38.090000000000003</v>
      </c>
      <c r="CA7" s="38">
        <v>48.58</v>
      </c>
      <c r="CB7" s="38">
        <v>37.56</v>
      </c>
      <c r="CC7" s="38">
        <v>134.79</v>
      </c>
      <c r="CD7" s="38">
        <v>152.22</v>
      </c>
      <c r="CE7" s="38">
        <v>141.47</v>
      </c>
      <c r="CF7" s="38">
        <v>149.97</v>
      </c>
      <c r="CG7" s="38">
        <v>333.58</v>
      </c>
      <c r="CH7" s="38">
        <v>347.38</v>
      </c>
      <c r="CI7" s="38">
        <v>371.2</v>
      </c>
      <c r="CJ7" s="38">
        <v>496.36</v>
      </c>
      <c r="CK7" s="38">
        <v>609.26</v>
      </c>
      <c r="CL7" s="38">
        <v>328.08</v>
      </c>
      <c r="CM7" s="38">
        <v>100</v>
      </c>
      <c r="CN7" s="38">
        <v>50</v>
      </c>
      <c r="CO7" s="38">
        <v>53.19</v>
      </c>
      <c r="CP7" s="38">
        <v>63.83</v>
      </c>
      <c r="CQ7" s="38">
        <v>61.7</v>
      </c>
      <c r="CR7" s="38">
        <v>41.51</v>
      </c>
      <c r="CS7" s="38">
        <v>49.31</v>
      </c>
      <c r="CT7" s="38">
        <v>47.29</v>
      </c>
      <c r="CU7" s="38">
        <v>54.73</v>
      </c>
      <c r="CV7" s="38">
        <v>56.29</v>
      </c>
      <c r="CW7" s="38">
        <v>46.74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68.72</v>
      </c>
      <c r="DD7" s="38">
        <v>57.28</v>
      </c>
      <c r="DE7" s="38">
        <v>57.74</v>
      </c>
      <c r="DF7" s="38">
        <v>54.72</v>
      </c>
      <c r="DG7" s="38">
        <v>54.06</v>
      </c>
      <c r="DH7" s="38">
        <v>81.12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2021-12-03T08:13:22Z</dcterms:created>
  <dcterms:modified xsi:type="dcterms:W3CDTF">2022-02-27T05:14:45Z</dcterms:modified>
  <cp:category/>
</cp:coreProperties>
</file>